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татьи\2020\хранение и переработка сельхозсырья\"/>
    </mc:Choice>
  </mc:AlternateContent>
  <bookViews>
    <workbookView xWindow="0" yWindow="0" windowWidth="28680" windowHeight="4305" tabRatio="920" activeTab="4"/>
  </bookViews>
  <sheets>
    <sheet name="Диаграмма-6,5СМ" sheetId="4" r:id="rId1"/>
    <sheet name="6,5 см" sheetId="1" r:id="rId2"/>
    <sheet name="Диаграмма-2,5см" sheetId="5" r:id="rId3"/>
    <sheet name="2,5 см" sheetId="2" r:id="rId4"/>
    <sheet name="расчет частоты" sheetId="11" r:id="rId5"/>
  </sheets>
  <calcPr calcId="162913"/>
</workbook>
</file>

<file path=xl/calcChain.xml><?xml version="1.0" encoding="utf-8"?>
<calcChain xmlns="http://schemas.openxmlformats.org/spreadsheetml/2006/main">
  <c r="AI259" i="2" l="1"/>
  <c r="AD28" i="2"/>
  <c r="AD29" i="2"/>
  <c r="AI260" i="2" s="1"/>
  <c r="AD30" i="2"/>
  <c r="AI261" i="2" s="1"/>
  <c r="AE28" i="2"/>
  <c r="AI238" i="2" s="1"/>
  <c r="AE29" i="2"/>
  <c r="AI239" i="2" s="1"/>
  <c r="AE30" i="2"/>
  <c r="AI240" i="2" s="1"/>
  <c r="AI217" i="2"/>
  <c r="AH218" i="2"/>
  <c r="AF28" i="2"/>
  <c r="AF29" i="2"/>
  <c r="AI218" i="2" s="1"/>
  <c r="AF30" i="2"/>
  <c r="AI219" i="2" s="1"/>
  <c r="AF8" i="2"/>
  <c r="AH217" i="2" s="1"/>
  <c r="AF9" i="2"/>
  <c r="AF10" i="2"/>
  <c r="AH219" i="2" s="1"/>
  <c r="AK214" i="2"/>
  <c r="AK235" i="2" s="1"/>
  <c r="AL256" i="2" s="1"/>
  <c r="AI196" i="2"/>
  <c r="AH197" i="2"/>
  <c r="AG28" i="2"/>
  <c r="AG29" i="2"/>
  <c r="AI197" i="2" s="1"/>
  <c r="AG30" i="2"/>
  <c r="AI198" i="2" s="1"/>
  <c r="AG32" i="2"/>
  <c r="AG33" i="2"/>
  <c r="AG34" i="2"/>
  <c r="AG8" i="2"/>
  <c r="AH196" i="2" s="1"/>
  <c r="AG9" i="2"/>
  <c r="AG10" i="2"/>
  <c r="AH198" i="2" s="1"/>
  <c r="AK192" i="2"/>
  <c r="AI175" i="2"/>
  <c r="AH176" i="2"/>
  <c r="AI174" i="2"/>
  <c r="AI32" i="2"/>
  <c r="AI33" i="2"/>
  <c r="AI176" i="2" s="1"/>
  <c r="AI34" i="2"/>
  <c r="AI177" i="2" s="1"/>
  <c r="AI8" i="2"/>
  <c r="AH175" i="2" s="1"/>
  <c r="AI9" i="2"/>
  <c r="AI10" i="2"/>
  <c r="AH177" i="2" s="1"/>
  <c r="AA235" i="2"/>
  <c r="Y217" i="2"/>
  <c r="X218" i="2"/>
  <c r="X217" i="2"/>
  <c r="AE20" i="2"/>
  <c r="AE21" i="2"/>
  <c r="Y218" i="2" s="1"/>
  <c r="AE22" i="2"/>
  <c r="Y219" i="2" s="1"/>
  <c r="AE8" i="2"/>
  <c r="AH238" i="2" s="1"/>
  <c r="AE9" i="2"/>
  <c r="AH239" i="2" s="1"/>
  <c r="AE10" i="2"/>
  <c r="AH240" i="2" s="1"/>
  <c r="AA214" i="2"/>
  <c r="AK277" i="2" s="1"/>
  <c r="Y196" i="2"/>
  <c r="X197" i="2"/>
  <c r="X196" i="2"/>
  <c r="AD20" i="2"/>
  <c r="AD21" i="2"/>
  <c r="Y197" i="2" s="1"/>
  <c r="AD22" i="2"/>
  <c r="Y198" i="2" s="1"/>
  <c r="AD8" i="2"/>
  <c r="AH259" i="2" s="1"/>
  <c r="AD9" i="2"/>
  <c r="AH260" i="2" s="1"/>
  <c r="AD10" i="2"/>
  <c r="AH261" i="2" s="1"/>
  <c r="X198" i="2" l="1"/>
  <c r="X219" i="2"/>
  <c r="X175" i="2"/>
  <c r="AC8" i="2"/>
  <c r="AC9" i="2"/>
  <c r="X176" i="2" s="1"/>
  <c r="AC10" i="2"/>
  <c r="X177" i="2" s="1"/>
  <c r="AI154" i="2" l="1"/>
  <c r="AH12" i="2"/>
  <c r="AH13" i="2"/>
  <c r="AI155" i="2" s="1"/>
  <c r="AH14" i="2"/>
  <c r="AI156" i="2" s="1"/>
  <c r="AH16" i="2"/>
  <c r="AI132" i="2" s="1"/>
  <c r="AH17" i="2"/>
  <c r="AI133" i="2" s="1"/>
  <c r="AH18" i="2"/>
  <c r="AI134" i="2" s="1"/>
  <c r="AH20" i="2" l="1"/>
  <c r="AI110" i="2" s="1"/>
  <c r="AH21" i="2"/>
  <c r="AI111" i="2" s="1"/>
  <c r="AH22" i="2"/>
  <c r="AI112" i="2" s="1"/>
  <c r="AH24" i="2" l="1"/>
  <c r="AI89" i="2" s="1"/>
  <c r="AH25" i="2"/>
  <c r="AI90" i="2" s="1"/>
  <c r="AH26" i="2"/>
  <c r="AI91" i="2" s="1"/>
  <c r="AI67" i="2"/>
  <c r="AH28" i="2"/>
  <c r="AH29" i="2"/>
  <c r="AI68" i="2" s="1"/>
  <c r="AH30" i="2"/>
  <c r="AI69" i="2" s="1"/>
  <c r="AI39" i="2"/>
  <c r="AH39" i="2"/>
  <c r="AI38" i="2"/>
  <c r="AH38" i="2"/>
  <c r="AH88" i="2" s="1"/>
  <c r="AH32" i="2"/>
  <c r="AH33" i="2"/>
  <c r="AI40" i="2" s="1"/>
  <c r="AH34" i="2"/>
  <c r="AI41" i="2" s="1"/>
  <c r="AH8" i="2"/>
  <c r="AH9" i="2"/>
  <c r="AH40" i="2" s="1"/>
  <c r="AH10" i="2"/>
  <c r="AH41" i="2" s="1"/>
  <c r="AH155" i="2" l="1"/>
  <c r="AH133" i="2"/>
  <c r="AH111" i="2"/>
  <c r="AH68" i="2"/>
  <c r="AH90" i="2"/>
  <c r="AH134" i="2"/>
  <c r="AH156" i="2"/>
  <c r="AH112" i="2"/>
  <c r="AH91" i="2"/>
  <c r="AH69" i="2"/>
  <c r="AH132" i="2"/>
  <c r="AH154" i="2"/>
  <c r="AH110" i="2"/>
  <c r="AH89" i="2"/>
  <c r="AH67" i="2"/>
  <c r="AH131" i="2"/>
  <c r="AH153" i="2"/>
  <c r="AH109" i="2"/>
  <c r="AH66" i="2"/>
  <c r="X153" i="2"/>
  <c r="X174" i="2" s="1"/>
  <c r="AB12" i="2"/>
  <c r="Y154" i="2" s="1"/>
  <c r="AB13" i="2"/>
  <c r="Y155" i="2" s="1"/>
  <c r="AB14" i="2"/>
  <c r="Y156" i="2" s="1"/>
  <c r="AH174" i="2" l="1"/>
  <c r="X195" i="2"/>
  <c r="AB16" i="2"/>
  <c r="Y132" i="2" s="1"/>
  <c r="AB17" i="2"/>
  <c r="Y133" i="2" s="1"/>
  <c r="AB18" i="2"/>
  <c r="Y134" i="2" s="1"/>
  <c r="X131" i="2"/>
  <c r="X216" i="2" l="1"/>
  <c r="AH216" i="2" s="1"/>
  <c r="AH237" i="2" s="1"/>
  <c r="AH258" i="2" s="1"/>
  <c r="AH195" i="2"/>
  <c r="Y110" i="2"/>
  <c r="AB20" i="2"/>
  <c r="AB21" i="2"/>
  <c r="Y111" i="2" s="1"/>
  <c r="AB22" i="2"/>
  <c r="Y112" i="2" s="1"/>
  <c r="X109" i="2"/>
  <c r="X88" i="2" l="1"/>
  <c r="AB28" i="2"/>
  <c r="Y89" i="2" s="1"/>
  <c r="AB29" i="2"/>
  <c r="Y90" i="2" s="1"/>
  <c r="AB30" i="2"/>
  <c r="Y91" i="2" s="1"/>
  <c r="X66" i="2" l="1"/>
  <c r="AB24" i="2"/>
  <c r="Y67" i="2" s="1"/>
  <c r="AB25" i="2"/>
  <c r="Y68" i="2" s="1"/>
  <c r="AB26" i="2"/>
  <c r="Y69" i="2" s="1"/>
  <c r="Y40" i="2" l="1"/>
  <c r="Y41" i="2"/>
  <c r="AB32" i="2"/>
  <c r="Y39" i="2" s="1"/>
  <c r="AB33" i="2"/>
  <c r="AB34" i="2"/>
  <c r="AB8" i="2"/>
  <c r="X39" i="2" s="1"/>
  <c r="AB9" i="2"/>
  <c r="X40" i="2" s="1"/>
  <c r="AB10" i="2"/>
  <c r="X41" i="2" s="1"/>
  <c r="X154" i="2" l="1"/>
  <c r="X132" i="2"/>
  <c r="X110" i="2"/>
  <c r="X89" i="2"/>
  <c r="X67" i="2"/>
  <c r="X156" i="2"/>
  <c r="X134" i="2"/>
  <c r="X112" i="2"/>
  <c r="X91" i="2"/>
  <c r="X69" i="2"/>
  <c r="X155" i="2"/>
  <c r="X133" i="2"/>
  <c r="X111" i="2"/>
  <c r="X90" i="2"/>
  <c r="X68" i="2"/>
  <c r="AB32" i="1" l="1"/>
  <c r="AB33" i="1"/>
  <c r="AB34" i="1"/>
  <c r="AB28" i="1"/>
  <c r="AB29" i="1"/>
  <c r="AB30" i="1"/>
  <c r="AB24" i="1"/>
  <c r="AB25" i="1"/>
  <c r="AB26" i="1"/>
  <c r="AB20" i="1"/>
  <c r="AB21" i="1"/>
  <c r="AB22" i="1"/>
  <c r="AB16" i="1"/>
  <c r="AB17" i="1"/>
  <c r="AB18" i="1"/>
  <c r="AB12" i="1"/>
  <c r="Y41" i="1" s="1"/>
  <c r="AB13" i="1"/>
  <c r="Y42" i="1" s="1"/>
  <c r="AB14" i="1"/>
  <c r="Y43" i="1" s="1"/>
  <c r="AB8" i="1"/>
  <c r="X41" i="1" s="1"/>
  <c r="AB9" i="1"/>
  <c r="X42" i="1" s="1"/>
  <c r="AB10" i="1"/>
  <c r="X43" i="1" s="1"/>
  <c r="Z12" i="1"/>
  <c r="Z13" i="1"/>
  <c r="Z14" i="1"/>
  <c r="Z16" i="1"/>
  <c r="Z17" i="1"/>
  <c r="Z18" i="1"/>
  <c r="Z20" i="1"/>
  <c r="Z21" i="1"/>
  <c r="Z22" i="1"/>
  <c r="Z24" i="1"/>
  <c r="Z25" i="1"/>
  <c r="Z26" i="1"/>
  <c r="Z28" i="1"/>
  <c r="Z29" i="1"/>
  <c r="Z30" i="1"/>
  <c r="Z32" i="1"/>
  <c r="Z33" i="1"/>
  <c r="Z34" i="1"/>
  <c r="Z8" i="1"/>
  <c r="Z9" i="1"/>
  <c r="Z10" i="1"/>
  <c r="AQ7" i="2" l="1"/>
  <c r="AO9" i="1"/>
  <c r="G15" i="11" l="1"/>
  <c r="H15" i="11"/>
  <c r="J15" i="11"/>
  <c r="K15" i="11"/>
  <c r="F15" i="11"/>
  <c r="AH62" i="2" l="1"/>
  <c r="AH63" i="2"/>
  <c r="AH61" i="2"/>
  <c r="AE62" i="2"/>
  <c r="AE63" i="2"/>
  <c r="AE61" i="2"/>
  <c r="AH60" i="2"/>
  <c r="AC60" i="2"/>
  <c r="J11" i="11" l="1"/>
  <c r="J12" i="11" s="1"/>
  <c r="K11" i="11"/>
  <c r="K13" i="11" s="1"/>
  <c r="J9" i="11"/>
  <c r="K9" i="11"/>
  <c r="I8" i="11"/>
  <c r="I15" i="11" s="1"/>
  <c r="J14" i="11" l="1"/>
  <c r="J13" i="11"/>
  <c r="I11" i="11"/>
  <c r="K12" i="11"/>
  <c r="K14" i="11"/>
  <c r="I9" i="11"/>
  <c r="F14" i="11"/>
  <c r="F13" i="11"/>
  <c r="F12" i="11"/>
  <c r="G11" i="11"/>
  <c r="G13" i="11" s="1"/>
  <c r="H11" i="11"/>
  <c r="H12" i="11" s="1"/>
  <c r="F11" i="11"/>
  <c r="G9" i="11"/>
  <c r="H9" i="11"/>
  <c r="F9" i="11"/>
  <c r="G12" i="11" l="1"/>
  <c r="H14" i="11"/>
  <c r="H13" i="11"/>
  <c r="G14" i="11"/>
  <c r="I12" i="11"/>
  <c r="I13" i="11"/>
  <c r="I14" i="11"/>
  <c r="AL7" i="2" l="1"/>
  <c r="V35" i="2"/>
  <c r="V31" i="2"/>
  <c r="V27" i="2"/>
  <c r="V23" i="2"/>
  <c r="V19" i="2"/>
  <c r="V15" i="2"/>
  <c r="V11" i="2"/>
  <c r="AK7" i="2" l="1"/>
  <c r="U35" i="2"/>
  <c r="U31" i="2"/>
  <c r="U27" i="2"/>
  <c r="U23" i="2"/>
  <c r="U19" i="2"/>
  <c r="U15" i="2"/>
  <c r="U11" i="2"/>
  <c r="AJ7" i="2" l="1"/>
  <c r="T35" i="2"/>
  <c r="T31" i="2"/>
  <c r="T27" i="2"/>
  <c r="T23" i="2"/>
  <c r="T19" i="2"/>
  <c r="T15" i="2"/>
  <c r="T11" i="2"/>
  <c r="S35" i="2" l="1"/>
  <c r="S31" i="2"/>
  <c r="S27" i="2"/>
  <c r="S23" i="2"/>
  <c r="S19" i="2"/>
  <c r="S15" i="2"/>
  <c r="S11" i="2"/>
  <c r="R35" i="2" l="1"/>
  <c r="R31" i="2"/>
  <c r="R27" i="2"/>
  <c r="R23" i="2"/>
  <c r="R19" i="2"/>
  <c r="R15" i="2"/>
  <c r="R11" i="2"/>
  <c r="O31" i="2" l="1"/>
  <c r="AJ7" i="1" l="1"/>
  <c r="T35" i="1"/>
  <c r="T31" i="1"/>
  <c r="T27" i="1"/>
  <c r="T23" i="1"/>
  <c r="T19" i="1"/>
  <c r="T15" i="1"/>
  <c r="T11" i="1"/>
  <c r="AI7" i="2" l="1"/>
  <c r="AH7" i="2"/>
  <c r="AG7" i="2"/>
  <c r="AF7" i="2"/>
  <c r="AE7" i="2"/>
  <c r="AD7" i="2"/>
  <c r="AC7" i="2"/>
  <c r="AB7" i="2"/>
  <c r="AB6" i="2"/>
  <c r="AA6" i="2"/>
  <c r="AI7" i="1" l="1"/>
  <c r="S35" i="1"/>
  <c r="S31" i="1"/>
  <c r="S27" i="1"/>
  <c r="S23" i="1"/>
  <c r="S19" i="1"/>
  <c r="S15" i="1"/>
  <c r="S11" i="1"/>
  <c r="AH7" i="1" l="1"/>
  <c r="R35" i="1"/>
  <c r="R31" i="1"/>
  <c r="R27" i="1"/>
  <c r="R23" i="1"/>
  <c r="R19" i="1"/>
  <c r="R15" i="1"/>
  <c r="R11" i="1"/>
  <c r="Q35" i="2"/>
  <c r="P35" i="2"/>
  <c r="O35" i="2"/>
  <c r="N35" i="2"/>
  <c r="M35" i="2"/>
  <c r="L35" i="2"/>
  <c r="K35" i="2"/>
  <c r="J35" i="2"/>
  <c r="Q31" i="2"/>
  <c r="P31" i="2"/>
  <c r="N31" i="2"/>
  <c r="M31" i="2"/>
  <c r="AC31" i="2" s="1"/>
  <c r="L31" i="2"/>
  <c r="K31" i="2"/>
  <c r="J31" i="2"/>
  <c r="Q27" i="2"/>
  <c r="AG27" i="2" s="1"/>
  <c r="P27" i="2"/>
  <c r="O27" i="2"/>
  <c r="N27" i="2"/>
  <c r="M27" i="2"/>
  <c r="AC27" i="2" s="1"/>
  <c r="L27" i="2"/>
  <c r="K27" i="2"/>
  <c r="J27" i="2"/>
  <c r="AH27" i="2" s="1"/>
  <c r="Q23" i="2"/>
  <c r="AG23" i="2" s="1"/>
  <c r="P23" i="2"/>
  <c r="O23" i="2"/>
  <c r="N23" i="2"/>
  <c r="M23" i="2"/>
  <c r="AC23" i="2" s="1"/>
  <c r="L23" i="2"/>
  <c r="K23" i="2"/>
  <c r="J23" i="2"/>
  <c r="Q19" i="2"/>
  <c r="AG19" i="2" s="1"/>
  <c r="P19" i="2"/>
  <c r="O19" i="2"/>
  <c r="N19" i="2"/>
  <c r="M19" i="2"/>
  <c r="AC19" i="2" s="1"/>
  <c r="L19" i="2"/>
  <c r="K19" i="2"/>
  <c r="J19" i="2"/>
  <c r="AH19" i="2" s="1"/>
  <c r="Q15" i="2"/>
  <c r="AG15" i="2" s="1"/>
  <c r="P15" i="2"/>
  <c r="O15" i="2"/>
  <c r="N15" i="2"/>
  <c r="M15" i="2"/>
  <c r="AC15" i="2" s="1"/>
  <c r="L15" i="2"/>
  <c r="K15" i="2"/>
  <c r="J15" i="2"/>
  <c r="AH15" i="2" s="1"/>
  <c r="Q11" i="2"/>
  <c r="AG11" i="2" s="1"/>
  <c r="P11" i="2"/>
  <c r="O11" i="2"/>
  <c r="N11" i="2"/>
  <c r="M11" i="2"/>
  <c r="AC11" i="2" s="1"/>
  <c r="L11" i="2"/>
  <c r="K11" i="2"/>
  <c r="J11" i="2"/>
  <c r="M6" i="2"/>
  <c r="AI35" i="2" l="1"/>
  <c r="AH35" i="2"/>
  <c r="AI11" i="2"/>
  <c r="AH11" i="2"/>
  <c r="AD23" i="2"/>
  <c r="AH31" i="2"/>
  <c r="AE31" i="2"/>
  <c r="AD31" i="2"/>
  <c r="AD11" i="2"/>
  <c r="AC20" i="2"/>
  <c r="Y175" i="2" s="1"/>
  <c r="AC21" i="2"/>
  <c r="Y176" i="2" s="1"/>
  <c r="AC22" i="2"/>
  <c r="Y177" i="2" s="1"/>
  <c r="AH23" i="2"/>
  <c r="AE11" i="2"/>
  <c r="AE23" i="2"/>
  <c r="AF31" i="2"/>
  <c r="AB35" i="2"/>
  <c r="AP10" i="2" s="1"/>
  <c r="AB11" i="2"/>
  <c r="AF11" i="2"/>
  <c r="AB15" i="2"/>
  <c r="AO8" i="2" s="1"/>
  <c r="AB19" i="2"/>
  <c r="AO9" i="2" s="1"/>
  <c r="AB23" i="2"/>
  <c r="AO10" i="2" s="1"/>
  <c r="AB27" i="2"/>
  <c r="AP8" i="2" s="1"/>
  <c r="AB31" i="2"/>
  <c r="AP9" i="2" s="1"/>
  <c r="AG31" i="2"/>
  <c r="AG35" i="2"/>
  <c r="AL19" i="2"/>
  <c r="AK19" i="2"/>
  <c r="AJ19" i="2"/>
  <c r="AL23" i="2"/>
  <c r="AK23" i="2"/>
  <c r="AJ23" i="2"/>
  <c r="AL27" i="2"/>
  <c r="AK27" i="2"/>
  <c r="AJ27" i="2"/>
  <c r="AL31" i="2"/>
  <c r="AJ31" i="2"/>
  <c r="AK31" i="2"/>
  <c r="AL11" i="2"/>
  <c r="AK11" i="2"/>
  <c r="AJ11" i="2"/>
  <c r="AL15" i="2"/>
  <c r="AJ15" i="2"/>
  <c r="AK15" i="2"/>
  <c r="AL35" i="2"/>
  <c r="AK35" i="2"/>
  <c r="AJ35" i="2"/>
  <c r="AC35" i="2"/>
  <c r="N6" i="2"/>
  <c r="AC6" i="2"/>
  <c r="Z11" i="2"/>
  <c r="Z15" i="2"/>
  <c r="AI15" i="2"/>
  <c r="AD15" i="2"/>
  <c r="AI19" i="2"/>
  <c r="Z19" i="2"/>
  <c r="AD19" i="2"/>
  <c r="AI23" i="2"/>
  <c r="Z23" i="2"/>
  <c r="AI27" i="2"/>
  <c r="Z27" i="2"/>
  <c r="AD27" i="2"/>
  <c r="AI31" i="2"/>
  <c r="Z31" i="2"/>
  <c r="Z35" i="2"/>
  <c r="AD35" i="2"/>
  <c r="AA11" i="2"/>
  <c r="AA15" i="2"/>
  <c r="AE15" i="2"/>
  <c r="AA19" i="2"/>
  <c r="AE19" i="2"/>
  <c r="AA23" i="2"/>
  <c r="AA27" i="2"/>
  <c r="AE27" i="2"/>
  <c r="AA31" i="2"/>
  <c r="AA35" i="2"/>
  <c r="AE35" i="2"/>
  <c r="AF15" i="2"/>
  <c r="AF19" i="2"/>
  <c r="AF23" i="2"/>
  <c r="AF27" i="2"/>
  <c r="AF35" i="2"/>
  <c r="AG7" i="1"/>
  <c r="Q35" i="1"/>
  <c r="Q31" i="1"/>
  <c r="Q27" i="1"/>
  <c r="Q23" i="1"/>
  <c r="Q19" i="1"/>
  <c r="Q15" i="1"/>
  <c r="Q11" i="1"/>
  <c r="AR10" i="2" l="1"/>
  <c r="AR9" i="2"/>
  <c r="AR8" i="2"/>
  <c r="AA61" i="2"/>
  <c r="AB62" i="2"/>
  <c r="AA62" i="2"/>
  <c r="AB63" i="2"/>
  <c r="AB61" i="2"/>
  <c r="AA63" i="2"/>
  <c r="O6" i="2"/>
  <c r="AD6" i="2"/>
  <c r="AF7" i="1"/>
  <c r="P35" i="1"/>
  <c r="P31" i="1"/>
  <c r="P27" i="1"/>
  <c r="P23" i="1"/>
  <c r="P19" i="1"/>
  <c r="P15" i="1"/>
  <c r="P11" i="1"/>
  <c r="AE7" i="1"/>
  <c r="O35" i="1"/>
  <c r="O31" i="1"/>
  <c r="O27" i="1"/>
  <c r="O23" i="1"/>
  <c r="O19" i="1"/>
  <c r="O15" i="1"/>
  <c r="O11" i="1"/>
  <c r="P6" i="2" l="1"/>
  <c r="AE6" i="2"/>
  <c r="AD7" i="1"/>
  <c r="N35" i="1"/>
  <c r="N31" i="1"/>
  <c r="N27" i="1"/>
  <c r="N23" i="1"/>
  <c r="N19" i="1"/>
  <c r="N15" i="1"/>
  <c r="N11" i="1"/>
  <c r="Q6" i="2" l="1"/>
  <c r="AF6" i="2"/>
  <c r="AC7" i="1"/>
  <c r="M35" i="1"/>
  <c r="M31" i="1"/>
  <c r="M27" i="1"/>
  <c r="M23" i="1"/>
  <c r="M19" i="1"/>
  <c r="M15" i="1"/>
  <c r="M11" i="1"/>
  <c r="M6" i="1"/>
  <c r="N6" i="1" s="1"/>
  <c r="AG6" i="2" l="1"/>
  <c r="R6" i="2"/>
  <c r="O6" i="1"/>
  <c r="AD6" i="1"/>
  <c r="AC6" i="1"/>
  <c r="AB7" i="1"/>
  <c r="AB6" i="1"/>
  <c r="AA7" i="1"/>
  <c r="AA6" i="1"/>
  <c r="L35" i="1"/>
  <c r="L31" i="1"/>
  <c r="L27" i="1"/>
  <c r="L23" i="1"/>
  <c r="L19" i="1"/>
  <c r="L15" i="1"/>
  <c r="L11" i="1"/>
  <c r="S6" i="2" l="1"/>
  <c r="AH6" i="2"/>
  <c r="AE6" i="1"/>
  <c r="P6" i="1"/>
  <c r="K35" i="1"/>
  <c r="K31" i="1"/>
  <c r="K27" i="1"/>
  <c r="K23" i="1"/>
  <c r="K19" i="1"/>
  <c r="K15" i="1"/>
  <c r="K11" i="1"/>
  <c r="T6" i="2" l="1"/>
  <c r="AI6" i="2"/>
  <c r="Q6" i="1"/>
  <c r="AF6" i="1"/>
  <c r="J35" i="1"/>
  <c r="J31" i="1"/>
  <c r="J27" i="1"/>
  <c r="J23" i="1"/>
  <c r="J19" i="1"/>
  <c r="J15" i="1"/>
  <c r="J11" i="1"/>
  <c r="AJ11" i="1" l="1"/>
  <c r="Z11" i="1"/>
  <c r="AB11" i="1"/>
  <c r="AJ23" i="1"/>
  <c r="Z23" i="1"/>
  <c r="AB23" i="1"/>
  <c r="AM12" i="1" s="1"/>
  <c r="AJ27" i="1"/>
  <c r="Z27" i="1"/>
  <c r="AB27" i="1"/>
  <c r="AN10" i="1" s="1"/>
  <c r="AJ15" i="1"/>
  <c r="Z15" i="1"/>
  <c r="AB15" i="1"/>
  <c r="AM10" i="1" s="1"/>
  <c r="AJ31" i="1"/>
  <c r="Z31" i="1"/>
  <c r="AB31" i="1"/>
  <c r="AN11" i="1" s="1"/>
  <c r="AJ19" i="1"/>
  <c r="Z19" i="1"/>
  <c r="AB19" i="1"/>
  <c r="AM11" i="1" s="1"/>
  <c r="AJ35" i="1"/>
  <c r="Z35" i="1"/>
  <c r="U6" i="2"/>
  <c r="AJ6" i="2"/>
  <c r="AI15" i="1"/>
  <c r="AH15" i="1"/>
  <c r="AG15" i="1"/>
  <c r="AF15" i="1"/>
  <c r="AI31" i="1"/>
  <c r="AH31" i="1"/>
  <c r="AG31" i="1"/>
  <c r="AF31" i="1"/>
  <c r="AI19" i="1"/>
  <c r="AH19" i="1"/>
  <c r="AG19" i="1"/>
  <c r="AF19" i="1"/>
  <c r="AA35" i="1"/>
  <c r="AI35" i="1"/>
  <c r="AH35" i="1"/>
  <c r="AG35" i="1"/>
  <c r="AF35" i="1"/>
  <c r="AI23" i="1"/>
  <c r="AH23" i="1"/>
  <c r="AG23" i="1"/>
  <c r="AF23" i="1"/>
  <c r="AI11" i="1"/>
  <c r="AH11" i="1"/>
  <c r="AG11" i="1"/>
  <c r="AF11" i="1"/>
  <c r="AI27" i="1"/>
  <c r="AH27" i="1"/>
  <c r="AG27" i="1"/>
  <c r="AF27" i="1"/>
  <c r="R6" i="1"/>
  <c r="AG6" i="1"/>
  <c r="AE15" i="1"/>
  <c r="AD15" i="1"/>
  <c r="AC15" i="1"/>
  <c r="AE23" i="1"/>
  <c r="AD23" i="1"/>
  <c r="AC23" i="1"/>
  <c r="AE31" i="1"/>
  <c r="AD31" i="1"/>
  <c r="AC31" i="1"/>
  <c r="AE11" i="1"/>
  <c r="AD11" i="1"/>
  <c r="AC11" i="1"/>
  <c r="AE19" i="1"/>
  <c r="AD19" i="1"/>
  <c r="AC19" i="1"/>
  <c r="AE27" i="1"/>
  <c r="AD27" i="1"/>
  <c r="AC27" i="1"/>
  <c r="AE35" i="1"/>
  <c r="AD35" i="1"/>
  <c r="AC35" i="1"/>
  <c r="AA19" i="1"/>
  <c r="AF61" i="2"/>
  <c r="AG63" i="2"/>
  <c r="AA23" i="1"/>
  <c r="AA15" i="1"/>
  <c r="AA31" i="1"/>
  <c r="AA27" i="1"/>
  <c r="AG62" i="2"/>
  <c r="AB35" i="1"/>
  <c r="AA11" i="1"/>
  <c r="AF62" i="2" l="1"/>
  <c r="AF63" i="2"/>
  <c r="AN12" i="1"/>
  <c r="AG61" i="2"/>
  <c r="AP11" i="1"/>
  <c r="AP10" i="1"/>
  <c r="AP12" i="1"/>
  <c r="V6" i="2"/>
  <c r="AL6" i="2" s="1"/>
  <c r="AK6" i="2"/>
  <c r="S6" i="1"/>
  <c r="AH6" i="1"/>
  <c r="AI6" i="1" l="1"/>
  <c r="T6" i="1"/>
  <c r="AJ6" i="1" s="1"/>
</calcChain>
</file>

<file path=xl/sharedStrings.xml><?xml version="1.0" encoding="utf-8"?>
<sst xmlns="http://schemas.openxmlformats.org/spreadsheetml/2006/main" count="640" uniqueCount="92">
  <si>
    <t>контроль</t>
  </si>
  <si>
    <t>средн</t>
  </si>
  <si>
    <t>время, час</t>
  </si>
  <si>
    <t>дата</t>
  </si>
  <si>
    <t>2(1р)</t>
  </si>
  <si>
    <t>3(1р)</t>
  </si>
  <si>
    <t>1 (1р)</t>
  </si>
  <si>
    <t>1 (4р)</t>
  </si>
  <si>
    <t>2(4р)</t>
  </si>
  <si>
    <t>3(4р)</t>
  </si>
  <si>
    <t>1 (8р)</t>
  </si>
  <si>
    <t>2(8р)</t>
  </si>
  <si>
    <t>3(8р)</t>
  </si>
  <si>
    <t>расстояние между магнитами               9 см</t>
  </si>
  <si>
    <t>расстояние между магнитами               18 см</t>
  </si>
  <si>
    <r>
      <t>время обработки листа   _44 сек, высота магнита = _</t>
    </r>
    <r>
      <rPr>
        <u/>
        <sz val="12"/>
        <color theme="1"/>
        <rFont val="Times New Roman"/>
        <family val="1"/>
        <charset val="204"/>
      </rPr>
      <t>6,5</t>
    </r>
    <r>
      <rPr>
        <sz val="12"/>
        <color theme="1"/>
        <rFont val="Times New Roman"/>
        <family val="1"/>
        <charset val="204"/>
      </rPr>
      <t>_ см</t>
    </r>
  </si>
  <si>
    <t>масса листьев,гр</t>
  </si>
  <si>
    <t>относительная масса,%</t>
  </si>
  <si>
    <t>время обработки листа   _44 сек, высота магнита = _2,5_ см</t>
  </si>
  <si>
    <t>время прохождения между двумя магнитами, сек</t>
  </si>
  <si>
    <t>шаг стежка тпм, мм</t>
  </si>
  <si>
    <t>1 Гц = 1 с−1.</t>
  </si>
  <si>
    <t>количество рядов  магнитов, шт</t>
  </si>
  <si>
    <t>Продолжительности движения листа под экраном , сек</t>
  </si>
  <si>
    <t>количество обработок, шт</t>
  </si>
  <si>
    <t>расстояние между магнитами, м</t>
  </si>
  <si>
    <t>0,178 Гц - 11,2 сек</t>
  </si>
  <si>
    <t>0,178 Гц - 44,8 сек</t>
  </si>
  <si>
    <t>0,178 Гц - 89,6 сек</t>
  </si>
  <si>
    <t>0,357 Гц - 14 сек</t>
  </si>
  <si>
    <t>0,357 Гц - 56 сек</t>
  </si>
  <si>
    <t>0,357 Гц - 112 сек</t>
  </si>
  <si>
    <t>продолжительность обработки, сек</t>
  </si>
  <si>
    <t>окончание томления</t>
  </si>
  <si>
    <t>частота градиентного магнитного поля , Герц</t>
  </si>
  <si>
    <t>0,178 Гц;                              Н= 2,5см</t>
  </si>
  <si>
    <t xml:space="preserve">0,357 Гц;                               Н= 2,5см </t>
  </si>
  <si>
    <t>0,178 Гц;                              Н= 6,5см</t>
  </si>
  <si>
    <t xml:space="preserve">0,357 Гц;                               Н= 6,5см </t>
  </si>
  <si>
    <t>скорость, м/с</t>
  </si>
  <si>
    <t>0,357 Гц</t>
  </si>
  <si>
    <t>0,178 Гц</t>
  </si>
  <si>
    <t>время, сек</t>
  </si>
  <si>
    <t>0,78 Гц</t>
  </si>
  <si>
    <t>расстояние между магнитами  9 см</t>
  </si>
  <si>
    <t>расстояние между магнитами  9 см - одна обработка</t>
  </si>
  <si>
    <t>Однофакторный дисперсионный анализ</t>
  </si>
  <si>
    <t>ИТОГИ</t>
  </si>
  <si>
    <t>Группы</t>
  </si>
  <si>
    <t>Счет</t>
  </si>
  <si>
    <t>Сумма</t>
  </si>
  <si>
    <t>Среднее</t>
  </si>
  <si>
    <t>Дисперсия</t>
  </si>
  <si>
    <t>Дисперсионный анализ</t>
  </si>
  <si>
    <t>Источник вариации</t>
  </si>
  <si>
    <t>SS</t>
  </si>
  <si>
    <t>df</t>
  </si>
  <si>
    <t>MS</t>
  </si>
  <si>
    <t>F</t>
  </si>
  <si>
    <t>P-Значение</t>
  </si>
  <si>
    <t>F критическое</t>
  </si>
  <si>
    <t>Между группами</t>
  </si>
  <si>
    <t>Внутри групп</t>
  </si>
  <si>
    <t>Итого</t>
  </si>
  <si>
    <r>
      <t xml:space="preserve">Если </t>
    </r>
    <r>
      <rPr>
        <b/>
        <i/>
        <sz val="14"/>
        <color rgb="FFFF0000"/>
        <rFont val="Arial"/>
        <family val="2"/>
        <charset val="204"/>
      </rPr>
      <t>F</t>
    </r>
    <r>
      <rPr>
        <b/>
        <i/>
        <vertAlign val="subscript"/>
        <sz val="14"/>
        <color rgb="FFFF0000"/>
        <rFont val="Arial"/>
        <family val="2"/>
        <charset val="204"/>
      </rPr>
      <t xml:space="preserve">ф </t>
    </r>
    <r>
      <rPr>
        <b/>
        <i/>
        <sz val="14"/>
        <color rgb="FFFF0000"/>
        <rFont val="Arial"/>
        <family val="2"/>
        <charset val="204"/>
      </rPr>
      <t>&gt; F</t>
    </r>
    <r>
      <rPr>
        <b/>
        <i/>
        <vertAlign val="subscript"/>
        <sz val="14"/>
        <color rgb="FFFF0000"/>
        <rFont val="Arial"/>
        <family val="2"/>
        <charset val="204"/>
      </rPr>
      <t>кр</t>
    </r>
    <r>
      <rPr>
        <b/>
        <i/>
        <sz val="14"/>
        <color rgb="FFFF0000"/>
        <rFont val="Arial"/>
        <family val="2"/>
        <charset val="204"/>
      </rPr>
      <t xml:space="preserve">  </t>
    </r>
    <r>
      <rPr>
        <b/>
        <sz val="14"/>
        <color rgb="FF000000"/>
        <rFont val="Calibri"/>
        <family val="2"/>
        <charset val="204"/>
        <scheme val="minor"/>
      </rPr>
      <t xml:space="preserve">- </t>
    </r>
    <r>
      <rPr>
        <b/>
        <sz val="14"/>
        <color rgb="FFFF0000"/>
        <rFont val="Calibri"/>
        <family val="2"/>
        <charset val="204"/>
        <scheme val="minor"/>
      </rPr>
      <t xml:space="preserve">различие между средними доказано </t>
    </r>
    <r>
      <rPr>
        <b/>
        <sz val="14"/>
        <color rgb="FF000000"/>
        <rFont val="Calibri"/>
        <family val="2"/>
        <charset val="204"/>
        <scheme val="minor"/>
      </rPr>
      <t xml:space="preserve">(нулевая гипотеза опровергается) </t>
    </r>
  </si>
  <si>
    <r>
      <t xml:space="preserve">если </t>
    </r>
    <r>
      <rPr>
        <b/>
        <i/>
        <sz val="14"/>
        <color rgb="FFFF0000"/>
        <rFont val="Arial"/>
        <family val="2"/>
        <charset val="204"/>
      </rPr>
      <t>F</t>
    </r>
    <r>
      <rPr>
        <b/>
        <i/>
        <vertAlign val="subscript"/>
        <sz val="14"/>
        <color rgb="FFFF0000"/>
        <rFont val="Arial"/>
        <family val="2"/>
        <charset val="204"/>
      </rPr>
      <t xml:space="preserve">ф </t>
    </r>
    <r>
      <rPr>
        <b/>
        <i/>
        <sz val="14"/>
        <color rgb="FFFF0000"/>
        <rFont val="Arial"/>
        <family val="2"/>
        <charset val="204"/>
      </rPr>
      <t>&lt; F</t>
    </r>
    <r>
      <rPr>
        <b/>
        <i/>
        <vertAlign val="subscript"/>
        <sz val="14"/>
        <color rgb="FFFF0000"/>
        <rFont val="Arial"/>
        <family val="2"/>
        <charset val="204"/>
      </rPr>
      <t>кр</t>
    </r>
    <r>
      <rPr>
        <b/>
        <sz val="14"/>
        <color rgb="FF000000"/>
        <rFont val="Calibri"/>
        <family val="2"/>
        <charset val="204"/>
        <scheme val="minor"/>
      </rPr>
      <t xml:space="preserve">,  то </t>
    </r>
    <r>
      <rPr>
        <b/>
        <sz val="14"/>
        <color rgb="FFFF0000"/>
        <rFont val="Calibri"/>
        <family val="2"/>
        <charset val="204"/>
        <scheme val="minor"/>
      </rPr>
      <t xml:space="preserve">различие между средними не доказано </t>
    </r>
    <r>
      <rPr>
        <b/>
        <sz val="14"/>
        <color rgb="FF000000"/>
        <rFont val="Calibri"/>
        <family val="2"/>
        <charset val="204"/>
        <scheme val="minor"/>
      </rPr>
      <t>(различия находятся в пределах случайных колебаний ).</t>
    </r>
  </si>
  <si>
    <t>расстояние между магнитами  9 см- 8 раз</t>
  </si>
  <si>
    <t>расстояние между магнитами  9 см-1 раз</t>
  </si>
  <si>
    <t>Fф &lt; Fкр,  то различие между средними не доказано</t>
  </si>
  <si>
    <t>Fф &gt; Fкр  - различие между средними доказано</t>
  </si>
  <si>
    <t>48 часов</t>
  </si>
  <si>
    <t>расстояние между магнитами  9 см- 4 раза</t>
  </si>
  <si>
    <t>расстояние между магнитами 18 см</t>
  </si>
  <si>
    <t>расстояние между магнитами 18 см-8 раз</t>
  </si>
  <si>
    <t>расстояние между магнитами 18 см-4 раза</t>
  </si>
  <si>
    <t>расстояние между магнитами 18 см-1 раз</t>
  </si>
  <si>
    <t>расстояние между магнитами  9 см-1 раз- (0,357 Герц; 14 сек)</t>
  </si>
  <si>
    <t>расстояние между магнитами  9 см-  8 раз (0,357 Герц; 112 сек)</t>
  </si>
  <si>
    <t>192 часа</t>
  </si>
  <si>
    <t>расстояние между магнитами  9 см-  8 раз (0,357 Герц; 56 сек)</t>
  </si>
  <si>
    <t>расстояние между магнитами  9 см-  8 раз (0,357 Герц; 14 сек)</t>
  </si>
  <si>
    <t>расстояние между магнитами 18 см-8 раз (0,178 Гц; 89,6 сек)</t>
  </si>
  <si>
    <t>расстояние между магнитами 18 см-4 раза (0,178 Гц; 44,8 сек)</t>
  </si>
  <si>
    <t>расстояние между магнитами 18 см-4 раза (0,178 Гц; 11,2 сек)</t>
  </si>
  <si>
    <t>168 часов</t>
  </si>
  <si>
    <t>96 часов</t>
  </si>
  <si>
    <t>120 часов</t>
  </si>
  <si>
    <t>144 часа</t>
  </si>
  <si>
    <t>72 часа</t>
  </si>
  <si>
    <t>расстояние между магнитами 18 см-8 раз (0,178 ГЦ; 89,6 сек)</t>
  </si>
  <si>
    <t>216 часов</t>
  </si>
  <si>
    <t>расстояние между магнитами  9 см-  4 раза (0,357 Герц; 56 сек)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</si>
</sst>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i/>
      <sz val="14"/>
      <color rgb="FFFF0000"/>
      <name val="Arial"/>
      <family val="2"/>
      <charset val="204"/>
    </font>
    <font>
      <b/>
      <i/>
      <vertAlign val="subscript"/>
      <sz val="14"/>
      <color rgb="FFFF0000"/>
      <name val="Arial"/>
      <family val="2"/>
      <charset val="204"/>
    </font>
    <font>
      <sz val="12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color rgb="FF00B05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4"/>
      <color rgb="FF00B0F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3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14" fontId="0" fillId="0" borderId="6" xfId="0" applyNumberFormat="1" applyBorder="1"/>
    <xf numFmtId="0" fontId="0" fillId="0" borderId="8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18" xfId="0" applyBorder="1"/>
    <xf numFmtId="14" fontId="0" fillId="0" borderId="19" xfId="0" applyNumberFormat="1" applyBorder="1"/>
    <xf numFmtId="0" fontId="0" fillId="0" borderId="20" xfId="0" applyBorder="1"/>
    <xf numFmtId="0" fontId="0" fillId="0" borderId="21" xfId="0" applyBorder="1"/>
    <xf numFmtId="0" fontId="5" fillId="0" borderId="4" xfId="0" applyFont="1" applyBorder="1"/>
    <xf numFmtId="14" fontId="0" fillId="0" borderId="4" xfId="0" applyNumberFormat="1" applyBorder="1"/>
    <xf numFmtId="0" fontId="6" fillId="0" borderId="4" xfId="0" applyFont="1" applyBorder="1"/>
    <xf numFmtId="0" fontId="7" fillId="0" borderId="0" xfId="1" applyAlignment="1">
      <alignment vertical="center"/>
    </xf>
    <xf numFmtId="0" fontId="0" fillId="0" borderId="23" xfId="0" applyBorder="1"/>
    <xf numFmtId="14" fontId="0" fillId="0" borderId="24" xfId="0" applyNumberFormat="1" applyBorder="1"/>
    <xf numFmtId="0" fontId="0" fillId="0" borderId="25" xfId="0" applyBorder="1"/>
    <xf numFmtId="0" fontId="0" fillId="0" borderId="26" xfId="0" applyBorder="1"/>
    <xf numFmtId="0" fontId="0" fillId="0" borderId="0" xfId="0" applyAlignment="1">
      <alignment horizontal="center" vertical="top" wrapText="1"/>
    </xf>
    <xf numFmtId="0" fontId="1" fillId="0" borderId="26" xfId="0" applyFont="1" applyBorder="1"/>
    <xf numFmtId="0" fontId="1" fillId="0" borderId="13" xfId="0" applyFont="1" applyBorder="1"/>
    <xf numFmtId="0" fontId="6" fillId="0" borderId="13" xfId="0" applyFont="1" applyBorder="1"/>
    <xf numFmtId="0" fontId="0" fillId="0" borderId="4" xfId="0" applyBorder="1" applyAlignment="1">
      <alignment vertical="top" wrapText="1"/>
    </xf>
    <xf numFmtId="0" fontId="8" fillId="0" borderId="13" xfId="0" applyFont="1" applyBorder="1"/>
    <xf numFmtId="0" fontId="0" fillId="2" borderId="29" xfId="0" applyFill="1" applyBorder="1" applyAlignment="1">
      <alignment wrapText="1"/>
    </xf>
    <xf numFmtId="0" fontId="0" fillId="2" borderId="27" xfId="0" applyFill="1" applyBorder="1"/>
    <xf numFmtId="14" fontId="0" fillId="2" borderId="30" xfId="0" applyNumberFormat="1" applyFill="1" applyBorder="1"/>
    <xf numFmtId="0" fontId="0" fillId="2" borderId="4" xfId="0" applyFill="1" applyBorder="1"/>
    <xf numFmtId="14" fontId="0" fillId="2" borderId="6" xfId="0" applyNumberFormat="1" applyFill="1" applyBorder="1"/>
    <xf numFmtId="0" fontId="0" fillId="2" borderId="8" xfId="0" applyFill="1" applyBorder="1"/>
    <xf numFmtId="0" fontId="0" fillId="2" borderId="13" xfId="0" applyFill="1" applyBorder="1"/>
    <xf numFmtId="0" fontId="8" fillId="2" borderId="13" xfId="0" applyFont="1" applyFill="1" applyBorder="1"/>
    <xf numFmtId="0" fontId="5" fillId="2" borderId="27" xfId="0" applyFont="1" applyFill="1" applyBorder="1"/>
    <xf numFmtId="0" fontId="0" fillId="0" borderId="0" xfId="0" applyAlignment="1">
      <alignment horizontal="center" vertical="top" wrapText="1"/>
    </xf>
    <xf numFmtId="0" fontId="9" fillId="2" borderId="13" xfId="0" applyFont="1" applyFill="1" applyBorder="1"/>
    <xf numFmtId="0" fontId="6" fillId="2" borderId="4" xfId="0" applyFont="1" applyFill="1" applyBorder="1"/>
    <xf numFmtId="0" fontId="0" fillId="2" borderId="13" xfId="0" applyFont="1" applyFill="1" applyBorder="1"/>
    <xf numFmtId="0" fontId="10" fillId="2" borderId="4" xfId="0" applyFont="1" applyFill="1" applyBorder="1"/>
    <xf numFmtId="0" fontId="11" fillId="2" borderId="13" xfId="0" applyFont="1" applyFill="1" applyBorder="1"/>
    <xf numFmtId="0" fontId="11" fillId="2" borderId="4" xfId="0" applyFont="1" applyFill="1" applyBorder="1"/>
    <xf numFmtId="0" fontId="0" fillId="0" borderId="0" xfId="0" applyFill="1" applyBorder="1" applyAlignment="1"/>
    <xf numFmtId="0" fontId="0" fillId="0" borderId="31" xfId="0" applyFill="1" applyBorder="1" applyAlignment="1"/>
    <xf numFmtId="0" fontId="12" fillId="0" borderId="32" xfId="0" applyFont="1" applyFill="1" applyBorder="1" applyAlignment="1">
      <alignment horizontal="center"/>
    </xf>
    <xf numFmtId="0" fontId="13" fillId="0" borderId="0" xfId="0" applyFont="1" applyAlignment="1">
      <alignment horizontal="left" vertical="center" readingOrder="1"/>
    </xf>
    <xf numFmtId="0" fontId="0" fillId="0" borderId="0" xfId="0" applyFont="1"/>
    <xf numFmtId="0" fontId="9" fillId="2" borderId="28" xfId="0" applyFont="1" applyFill="1" applyBorder="1"/>
    <xf numFmtId="0" fontId="16" fillId="2" borderId="28" xfId="0" applyFont="1" applyFill="1" applyBorder="1"/>
    <xf numFmtId="0" fontId="5" fillId="0" borderId="0" xfId="0" applyFont="1" applyFill="1" applyBorder="1" applyAlignment="1"/>
    <xf numFmtId="0" fontId="0" fillId="0" borderId="1" xfId="0" applyBorder="1"/>
    <xf numFmtId="0" fontId="0" fillId="0" borderId="5" xfId="0" applyBorder="1"/>
    <xf numFmtId="0" fontId="0" fillId="0" borderId="33" xfId="0" applyBorder="1"/>
    <xf numFmtId="0" fontId="0" fillId="0" borderId="2" xfId="0" applyBorder="1"/>
    <xf numFmtId="0" fontId="0" fillId="0" borderId="17" xfId="0" applyBorder="1"/>
    <xf numFmtId="0" fontId="12" fillId="0" borderId="34" xfId="0" applyFont="1" applyFill="1" applyBorder="1" applyAlignment="1">
      <alignment horizontal="center"/>
    </xf>
    <xf numFmtId="0" fontId="5" fillId="0" borderId="17" xfId="0" applyFont="1" applyFill="1" applyBorder="1" applyAlignment="1"/>
    <xf numFmtId="0" fontId="0" fillId="0" borderId="17" xfId="0" applyFill="1" applyBorder="1" applyAlignment="1"/>
    <xf numFmtId="0" fontId="0" fillId="0" borderId="3" xfId="0" applyBorder="1"/>
    <xf numFmtId="0" fontId="0" fillId="0" borderId="31" xfId="0" applyBorder="1"/>
    <xf numFmtId="0" fontId="0" fillId="0" borderId="35" xfId="0" applyFill="1" applyBorder="1" applyAlignment="1"/>
    <xf numFmtId="0" fontId="10" fillId="2" borderId="28" xfId="0" applyFont="1" applyFill="1" applyBorder="1"/>
    <xf numFmtId="0" fontId="10" fillId="2" borderId="27" xfId="0" applyFont="1" applyFill="1" applyBorder="1"/>
    <xf numFmtId="0" fontId="11" fillId="2" borderId="28" xfId="0" applyFont="1" applyFill="1" applyBorder="1"/>
    <xf numFmtId="0" fontId="12" fillId="0" borderId="4" xfId="0" applyFont="1" applyFill="1" applyBorder="1" applyAlignment="1">
      <alignment horizontal="center"/>
    </xf>
    <xf numFmtId="0" fontId="0" fillId="0" borderId="4" xfId="0" applyFill="1" applyBorder="1" applyAlignment="1"/>
    <xf numFmtId="0" fontId="8" fillId="0" borderId="4" xfId="0" applyFont="1" applyFill="1" applyBorder="1" applyAlignment="1"/>
    <xf numFmtId="0" fontId="0" fillId="0" borderId="5" xfId="0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/>
    </xf>
    <xf numFmtId="0" fontId="0" fillId="0" borderId="11" xfId="0" applyFill="1" applyBorder="1" applyAlignment="1"/>
    <xf numFmtId="0" fontId="0" fillId="0" borderId="13" xfId="0" applyFill="1" applyBorder="1" applyAlignment="1"/>
    <xf numFmtId="0" fontId="0" fillId="0" borderId="22" xfId="0" applyFill="1" applyBorder="1" applyAlignment="1"/>
    <xf numFmtId="0" fontId="17" fillId="0" borderId="0" xfId="0" applyFont="1" applyBorder="1"/>
    <xf numFmtId="0" fontId="18" fillId="2" borderId="27" xfId="0" applyFont="1" applyFill="1" applyBorder="1"/>
    <xf numFmtId="0" fontId="19" fillId="2" borderId="27" xfId="0" applyFont="1" applyFill="1" applyBorder="1"/>
    <xf numFmtId="0" fontId="11" fillId="0" borderId="5" xfId="0" applyFont="1" applyBorder="1" applyAlignment="1">
      <alignment horizontal="center" vertical="top"/>
    </xf>
    <xf numFmtId="0" fontId="6" fillId="0" borderId="0" xfId="0" applyFont="1" applyFill="1" applyBorder="1" applyAlignment="1"/>
    <xf numFmtId="0" fontId="6" fillId="0" borderId="17" xfId="0" applyFont="1" applyFill="1" applyBorder="1" applyAlignment="1"/>
    <xf numFmtId="0" fontId="4" fillId="0" borderId="31" xfId="0" applyFont="1" applyBorder="1"/>
    <xf numFmtId="0" fontId="0" fillId="0" borderId="35" xfId="0" applyBorder="1"/>
    <xf numFmtId="0" fontId="10" fillId="0" borderId="0" xfId="0" applyFont="1" applyFill="1" applyBorder="1" applyAlignment="1"/>
    <xf numFmtId="0" fontId="4" fillId="0" borderId="17" xfId="0" applyFont="1" applyFill="1" applyBorder="1" applyAlignment="1"/>
    <xf numFmtId="0" fontId="5" fillId="2" borderId="21" xfId="0" applyFont="1" applyFill="1" applyBorder="1"/>
    <xf numFmtId="0" fontId="10" fillId="2" borderId="21" xfId="0" applyFont="1" applyFill="1" applyBorder="1"/>
    <xf numFmtId="0" fontId="20" fillId="0" borderId="0" xfId="0" applyFont="1" applyFill="1" applyBorder="1" applyAlignment="1"/>
    <xf numFmtId="0" fontId="21" fillId="2" borderId="27" xfId="0" applyFont="1" applyFill="1" applyBorder="1"/>
    <xf numFmtId="0" fontId="20" fillId="0" borderId="13" xfId="0" applyFont="1" applyFill="1" applyBorder="1" applyAlignment="1"/>
    <xf numFmtId="0" fontId="0" fillId="0" borderId="5" xfId="0" applyBorder="1" applyAlignment="1">
      <alignment vertical="top" wrapText="1"/>
    </xf>
    <xf numFmtId="0" fontId="19" fillId="0" borderId="17" xfId="0" applyFont="1" applyFill="1" applyBorder="1" applyAlignment="1"/>
    <xf numFmtId="0" fontId="21" fillId="0" borderId="0" xfId="0" applyFont="1" applyFill="1" applyBorder="1" applyAlignment="1"/>
    <xf numFmtId="0" fontId="12" fillId="0" borderId="36" xfId="0" applyFont="1" applyFill="1" applyBorder="1" applyAlignment="1">
      <alignment horizontal="center"/>
    </xf>
    <xf numFmtId="0" fontId="0" fillId="0" borderId="2" xfId="0" applyFill="1" applyBorder="1" applyAlignment="1"/>
    <xf numFmtId="0" fontId="0" fillId="0" borderId="3" xfId="0" applyFill="1" applyBorder="1" applyAlignment="1"/>
    <xf numFmtId="0" fontId="21" fillId="0" borderId="17" xfId="0" applyFont="1" applyFill="1" applyBorder="1" applyAlignment="1"/>
    <xf numFmtId="0" fontId="20" fillId="2" borderId="27" xfId="0" applyFont="1" applyFill="1" applyBorder="1"/>
    <xf numFmtId="0" fontId="0" fillId="0" borderId="1" xfId="0" applyBorder="1" applyAlignment="1">
      <alignment horizontal="center" vertical="top"/>
    </xf>
    <xf numFmtId="0" fontId="17" fillId="0" borderId="31" xfId="0" applyFont="1" applyBorder="1"/>
    <xf numFmtId="0" fontId="16" fillId="0" borderId="13" xfId="0" applyFont="1" applyBorder="1"/>
    <xf numFmtId="0" fontId="4" fillId="0" borderId="13" xfId="0" applyFont="1" applyBorder="1"/>
    <xf numFmtId="0" fontId="11" fillId="0" borderId="4" xfId="0" applyFont="1" applyBorder="1"/>
    <xf numFmtId="0" fontId="22" fillId="0" borderId="5" xfId="0" applyFont="1" applyBorder="1" applyAlignment="1">
      <alignment horizontal="center" vertical="top"/>
    </xf>
    <xf numFmtId="0" fontId="21" fillId="0" borderId="4" xfId="0" applyFont="1" applyBorder="1"/>
    <xf numFmtId="0" fontId="20" fillId="0" borderId="4" xfId="0" applyFont="1" applyBorder="1"/>
    <xf numFmtId="0" fontId="0" fillId="0" borderId="2" xfId="0" applyBorder="1" applyAlignment="1">
      <alignment horizontal="center" vertical="top"/>
    </xf>
    <xf numFmtId="0" fontId="4" fillId="0" borderId="4" xfId="0" applyFont="1" applyBorder="1"/>
    <xf numFmtId="0" fontId="19" fillId="0" borderId="13" xfId="0" applyFont="1" applyBorder="1"/>
    <xf numFmtId="0" fontId="20" fillId="0" borderId="13" xfId="0" applyFont="1" applyBorder="1"/>
    <xf numFmtId="0" fontId="19" fillId="0" borderId="4" xfId="0" applyFont="1" applyBorder="1"/>
    <xf numFmtId="0" fontId="19" fillId="0" borderId="0" xfId="0" applyFont="1" applyFill="1" applyBorder="1" applyAlignment="1"/>
    <xf numFmtId="0" fontId="1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6" fillId="0" borderId="26" xfId="0" applyFont="1" applyBorder="1"/>
    <xf numFmtId="0" fontId="5" fillId="0" borderId="26" xfId="0" applyFont="1" applyBorder="1"/>
    <xf numFmtId="0" fontId="1" fillId="0" borderId="23" xfId="0" applyFont="1" applyBorder="1" applyAlignment="1">
      <alignment horizontal="center" vertical="top"/>
    </xf>
    <xf numFmtId="0" fontId="5" fillId="0" borderId="13" xfId="0" applyFont="1" applyBorder="1"/>
    <xf numFmtId="0" fontId="8" fillId="0" borderId="4" xfId="0" applyFont="1" applyBorder="1"/>
    <xf numFmtId="0" fontId="18" fillId="0" borderId="13" xfId="0" applyFont="1" applyBorder="1"/>
    <xf numFmtId="0" fontId="20" fillId="0" borderId="31" xfId="0" applyFont="1" applyBorder="1"/>
    <xf numFmtId="0" fontId="19" fillId="0" borderId="31" xfId="0" applyFont="1" applyFill="1" applyBorder="1" applyAlignment="1"/>
    <xf numFmtId="0" fontId="18" fillId="0" borderId="4" xfId="0" applyFont="1" applyBorder="1"/>
    <xf numFmtId="0" fontId="19" fillId="0" borderId="31" xfId="0" applyFont="1" applyBorder="1"/>
    <xf numFmtId="0" fontId="20" fillId="0" borderId="17" xfId="0" applyFont="1" applyFill="1" applyBorder="1" applyAlignment="1"/>
    <xf numFmtId="0" fontId="16" fillId="0" borderId="4" xfId="0" applyFont="1" applyBorder="1"/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Н = 65 мм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2311785561221449E-2"/>
          <c:y val="8.6413422508827192E-2"/>
          <c:w val="0.93228275695818774"/>
          <c:h val="0.6194403284425720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'6,5 см'!$X$8:$X$11</c:f>
              <c:strCache>
                <c:ptCount val="1"/>
                <c:pt idx="0">
                  <c:v>контроль</c:v>
                </c:pt>
              </c:strCache>
            </c:strRef>
          </c:tx>
          <c:spPr>
            <a:ln w="41275">
              <a:solidFill>
                <a:schemeClr val="tx1"/>
              </a:solidFill>
            </a:ln>
          </c:spPr>
          <c:xVal>
            <c:numRef>
              <c:f>'6,5 см'!$Z$6:$AJ$6</c:f>
              <c:numCache>
                <c:formatCode>General</c:formatCode>
                <c:ptCount val="11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  <c:pt idx="8">
                  <c:v>192</c:v>
                </c:pt>
                <c:pt idx="9">
                  <c:v>216</c:v>
                </c:pt>
                <c:pt idx="10">
                  <c:v>312</c:v>
                </c:pt>
              </c:numCache>
            </c:numRef>
          </c:xVal>
          <c:yVal>
            <c:numRef>
              <c:f>'6,5 см'!$Z$11:$AJ$11</c:f>
              <c:numCache>
                <c:formatCode>General</c:formatCode>
                <c:ptCount val="11"/>
                <c:pt idx="0">
                  <c:v>100</c:v>
                </c:pt>
                <c:pt idx="1">
                  <c:v>77.777777777777786</c:v>
                </c:pt>
                <c:pt idx="2">
                  <c:v>60.592592592592588</c:v>
                </c:pt>
                <c:pt idx="3">
                  <c:v>49.444444444444443</c:v>
                </c:pt>
                <c:pt idx="4">
                  <c:v>40.925925925925924</c:v>
                </c:pt>
                <c:pt idx="5">
                  <c:v>35.851851851851855</c:v>
                </c:pt>
                <c:pt idx="6">
                  <c:v>30.592592592592599</c:v>
                </c:pt>
                <c:pt idx="7">
                  <c:v>28.777777777777779</c:v>
                </c:pt>
                <c:pt idx="8">
                  <c:v>26.111111111111114</c:v>
                </c:pt>
                <c:pt idx="9">
                  <c:v>24.74074074074074</c:v>
                </c:pt>
                <c:pt idx="10">
                  <c:v>21.444444444444443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8D-4F5D-86D9-56668464FE93}"/>
            </c:ext>
          </c:extLst>
        </c:ser>
        <c:ser>
          <c:idx val="1"/>
          <c:order val="1"/>
          <c:tx>
            <c:strRef>
              <c:f>'6,5 см'!$W$12</c:f>
              <c:strCache>
                <c:ptCount val="1"/>
                <c:pt idx="0">
                  <c:v>0,357 Гц - 14 сек</c:v>
                </c:pt>
              </c:strCache>
            </c:strRef>
          </c:tx>
          <c:spPr>
            <a:ln w="38100">
              <a:solidFill>
                <a:schemeClr val="accent1"/>
              </a:solidFill>
              <a:prstDash val="sysDot"/>
            </a:ln>
          </c:spPr>
          <c:xVal>
            <c:numRef>
              <c:f>'6,5 см'!$Z$6:$AJ$6</c:f>
              <c:numCache>
                <c:formatCode>General</c:formatCode>
                <c:ptCount val="11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  <c:pt idx="8">
                  <c:v>192</c:v>
                </c:pt>
                <c:pt idx="9">
                  <c:v>216</c:v>
                </c:pt>
                <c:pt idx="10">
                  <c:v>312</c:v>
                </c:pt>
              </c:numCache>
            </c:numRef>
          </c:xVal>
          <c:yVal>
            <c:numRef>
              <c:f>'6,5 см'!$Z$11:$AJ$11</c:f>
              <c:numCache>
                <c:formatCode>General</c:formatCode>
                <c:ptCount val="11"/>
                <c:pt idx="0">
                  <c:v>100</c:v>
                </c:pt>
                <c:pt idx="1">
                  <c:v>77.777777777777786</c:v>
                </c:pt>
                <c:pt idx="2">
                  <c:v>60.592592592592588</c:v>
                </c:pt>
                <c:pt idx="3">
                  <c:v>49.444444444444443</c:v>
                </c:pt>
                <c:pt idx="4">
                  <c:v>40.925925925925924</c:v>
                </c:pt>
                <c:pt idx="5">
                  <c:v>35.851851851851855</c:v>
                </c:pt>
                <c:pt idx="6">
                  <c:v>30.592592592592599</c:v>
                </c:pt>
                <c:pt idx="7">
                  <c:v>28.777777777777779</c:v>
                </c:pt>
                <c:pt idx="8">
                  <c:v>26.111111111111114</c:v>
                </c:pt>
                <c:pt idx="9">
                  <c:v>24.74074074074074</c:v>
                </c:pt>
                <c:pt idx="10">
                  <c:v>21.444444444444443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8D-4F5D-86D9-56668464FE93}"/>
            </c:ext>
          </c:extLst>
        </c:ser>
        <c:ser>
          <c:idx val="2"/>
          <c:order val="2"/>
          <c:tx>
            <c:strRef>
              <c:f>'6,5 см'!$W$16</c:f>
              <c:strCache>
                <c:ptCount val="1"/>
                <c:pt idx="0">
                  <c:v>0,357 Гц - 56 сек</c:v>
                </c:pt>
              </c:strCache>
            </c:strRef>
          </c:tx>
          <c:spPr>
            <a:ln>
              <a:prstDash val="lgDashDot"/>
            </a:ln>
          </c:spPr>
          <c:xVal>
            <c:numRef>
              <c:f>'6,5 см'!$Z$6:$AJ$6</c:f>
              <c:numCache>
                <c:formatCode>General</c:formatCode>
                <c:ptCount val="11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  <c:pt idx="8">
                  <c:v>192</c:v>
                </c:pt>
                <c:pt idx="9">
                  <c:v>216</c:v>
                </c:pt>
                <c:pt idx="10">
                  <c:v>312</c:v>
                </c:pt>
              </c:numCache>
            </c:numRef>
          </c:xVal>
          <c:yVal>
            <c:numRef>
              <c:f>'6,5 см'!$Z$19:$AJ$19</c:f>
              <c:numCache>
                <c:formatCode>General</c:formatCode>
                <c:ptCount val="11"/>
                <c:pt idx="0">
                  <c:v>100</c:v>
                </c:pt>
                <c:pt idx="1">
                  <c:v>74.37421777221526</c:v>
                </c:pt>
                <c:pt idx="2">
                  <c:v>59.574468085106382</c:v>
                </c:pt>
                <c:pt idx="3">
                  <c:v>49.405506883604495</c:v>
                </c:pt>
                <c:pt idx="4">
                  <c:v>40.613266583229034</c:v>
                </c:pt>
                <c:pt idx="5">
                  <c:v>35.857321652065075</c:v>
                </c:pt>
                <c:pt idx="6">
                  <c:v>31.602002503128908</c:v>
                </c:pt>
                <c:pt idx="7">
                  <c:v>29.755944931163953</c:v>
                </c:pt>
                <c:pt idx="8">
                  <c:v>27.221526908635791</c:v>
                </c:pt>
                <c:pt idx="9">
                  <c:v>25.625782227784725</c:v>
                </c:pt>
                <c:pt idx="10">
                  <c:v>21.83979974968711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88D-4F5D-86D9-56668464FE93}"/>
            </c:ext>
          </c:extLst>
        </c:ser>
        <c:ser>
          <c:idx val="3"/>
          <c:order val="3"/>
          <c:tx>
            <c:strRef>
              <c:f>'6,5 см'!$W$20</c:f>
              <c:strCache>
                <c:ptCount val="1"/>
                <c:pt idx="0">
                  <c:v>0,357 Гц - 112 сек</c:v>
                </c:pt>
              </c:strCache>
            </c:strRef>
          </c:tx>
          <c:spPr>
            <a:ln>
              <a:solidFill>
                <a:schemeClr val="accent1"/>
              </a:solidFill>
              <a:prstDash val="lgDashDot"/>
            </a:ln>
          </c:spPr>
          <c:xVal>
            <c:numRef>
              <c:f>'6,5 см'!$Z$6:$AJ$6</c:f>
              <c:numCache>
                <c:formatCode>General</c:formatCode>
                <c:ptCount val="11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  <c:pt idx="8">
                  <c:v>192</c:v>
                </c:pt>
                <c:pt idx="9">
                  <c:v>216</c:v>
                </c:pt>
                <c:pt idx="10">
                  <c:v>312</c:v>
                </c:pt>
              </c:numCache>
            </c:numRef>
          </c:xVal>
          <c:yVal>
            <c:numRef>
              <c:f>'6,5 см'!$Z$23:$AJ$23</c:f>
              <c:numCache>
                <c:formatCode>General</c:formatCode>
                <c:ptCount val="11"/>
                <c:pt idx="0">
                  <c:v>100</c:v>
                </c:pt>
                <c:pt idx="1">
                  <c:v>76.431226765799266</c:v>
                </c:pt>
                <c:pt idx="2">
                  <c:v>61.747211895910766</c:v>
                </c:pt>
                <c:pt idx="3">
                  <c:v>51.152416356877325</c:v>
                </c:pt>
                <c:pt idx="4">
                  <c:v>42.825278810408918</c:v>
                </c:pt>
                <c:pt idx="5">
                  <c:v>37.583643122676577</c:v>
                </c:pt>
                <c:pt idx="6">
                  <c:v>32.676579925650557</c:v>
                </c:pt>
                <c:pt idx="7">
                  <c:v>30.446096654275095</c:v>
                </c:pt>
                <c:pt idx="8">
                  <c:v>27.806691449814132</c:v>
                </c:pt>
                <c:pt idx="9">
                  <c:v>25.985130111524164</c:v>
                </c:pt>
                <c:pt idx="10">
                  <c:v>21.189591078066915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88D-4F5D-86D9-56668464FE93}"/>
            </c:ext>
          </c:extLst>
        </c:ser>
        <c:ser>
          <c:idx val="4"/>
          <c:order val="4"/>
          <c:tx>
            <c:strRef>
              <c:f>'6,5 см'!$W$24</c:f>
              <c:strCache>
                <c:ptCount val="1"/>
                <c:pt idx="0">
                  <c:v>0,178 Гц - 11,2 сек</c:v>
                </c:pt>
              </c:strCache>
            </c:strRef>
          </c:tx>
          <c:spPr>
            <a:ln w="38100" cmpd="dbl">
              <a:solidFill>
                <a:srgbClr val="7030A0"/>
              </a:solidFill>
              <a:prstDash val="sysDot"/>
            </a:ln>
          </c:spPr>
          <c:xVal>
            <c:numRef>
              <c:f>'6,5 см'!$Z$6:$AJ$6</c:f>
              <c:numCache>
                <c:formatCode>General</c:formatCode>
                <c:ptCount val="11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  <c:pt idx="8">
                  <c:v>192</c:v>
                </c:pt>
                <c:pt idx="9">
                  <c:v>216</c:v>
                </c:pt>
                <c:pt idx="10">
                  <c:v>312</c:v>
                </c:pt>
              </c:numCache>
            </c:numRef>
          </c:xVal>
          <c:yVal>
            <c:numRef>
              <c:f>'6,5 см'!$Z$27:$AJ$27</c:f>
              <c:numCache>
                <c:formatCode>General</c:formatCode>
                <c:ptCount val="11"/>
                <c:pt idx="0">
                  <c:v>100</c:v>
                </c:pt>
                <c:pt idx="1">
                  <c:v>80.054894784995426</c:v>
                </c:pt>
                <c:pt idx="2">
                  <c:v>67.612076852699005</c:v>
                </c:pt>
                <c:pt idx="3">
                  <c:v>57.731015553522425</c:v>
                </c:pt>
                <c:pt idx="4">
                  <c:v>49.496797804208612</c:v>
                </c:pt>
                <c:pt idx="5">
                  <c:v>44.09881061299177</c:v>
                </c:pt>
                <c:pt idx="6">
                  <c:v>38.700823421774935</c:v>
                </c:pt>
                <c:pt idx="7">
                  <c:v>36.139066788655079</c:v>
                </c:pt>
                <c:pt idx="8">
                  <c:v>32.936870997255262</c:v>
                </c:pt>
                <c:pt idx="9">
                  <c:v>30.009149130832579</c:v>
                </c:pt>
                <c:pt idx="10">
                  <c:v>23.330283623055813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88D-4F5D-86D9-56668464FE93}"/>
            </c:ext>
          </c:extLst>
        </c:ser>
        <c:ser>
          <c:idx val="5"/>
          <c:order val="5"/>
          <c:tx>
            <c:strRef>
              <c:f>'6,5 см'!$W$28</c:f>
              <c:strCache>
                <c:ptCount val="1"/>
                <c:pt idx="0">
                  <c:v>0,178 Гц - 44,8 сек</c:v>
                </c:pt>
              </c:strCache>
            </c:strRef>
          </c:tx>
          <c:spPr>
            <a:ln cmpd="dbl">
              <a:solidFill>
                <a:schemeClr val="accent1"/>
              </a:solidFill>
              <a:prstDash val="dash"/>
            </a:ln>
          </c:spPr>
          <c:xVal>
            <c:numRef>
              <c:f>'6,5 см'!$Z$6:$AJ$6</c:f>
              <c:numCache>
                <c:formatCode>General</c:formatCode>
                <c:ptCount val="11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  <c:pt idx="8">
                  <c:v>192</c:v>
                </c:pt>
                <c:pt idx="9">
                  <c:v>216</c:v>
                </c:pt>
                <c:pt idx="10">
                  <c:v>312</c:v>
                </c:pt>
              </c:numCache>
            </c:numRef>
          </c:xVal>
          <c:yVal>
            <c:numRef>
              <c:f>'6,5 см'!$Z$31:$AJ$31</c:f>
              <c:numCache>
                <c:formatCode>General</c:formatCode>
                <c:ptCount val="11"/>
                <c:pt idx="0">
                  <c:v>100</c:v>
                </c:pt>
                <c:pt idx="1">
                  <c:v>72.434915773353751</c:v>
                </c:pt>
                <c:pt idx="2">
                  <c:v>56.202143950995406</c:v>
                </c:pt>
                <c:pt idx="3">
                  <c:v>46.033690658499246</c:v>
                </c:pt>
                <c:pt idx="4">
                  <c:v>38.162327718223587</c:v>
                </c:pt>
                <c:pt idx="5">
                  <c:v>33.721286370597241</c:v>
                </c:pt>
                <c:pt idx="6">
                  <c:v>29.954058192955589</c:v>
                </c:pt>
                <c:pt idx="7">
                  <c:v>28.269525267993878</c:v>
                </c:pt>
                <c:pt idx="8">
                  <c:v>26.156202143950992</c:v>
                </c:pt>
                <c:pt idx="9">
                  <c:v>24.655436447166927</c:v>
                </c:pt>
                <c:pt idx="10">
                  <c:v>20.826952526799392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88D-4F5D-86D9-56668464FE93}"/>
            </c:ext>
          </c:extLst>
        </c:ser>
        <c:ser>
          <c:idx val="6"/>
          <c:order val="6"/>
          <c:tx>
            <c:strRef>
              <c:f>'6,5 см'!$W$32</c:f>
              <c:strCache>
                <c:ptCount val="1"/>
                <c:pt idx="0">
                  <c:v>0,178 Гц - 89,6 сек</c:v>
                </c:pt>
              </c:strCache>
            </c:strRef>
          </c:tx>
          <c:spPr>
            <a:ln w="38100" cmpd="dbl">
              <a:prstDash val="lgDashDot"/>
            </a:ln>
          </c:spPr>
          <c:xVal>
            <c:numRef>
              <c:f>'6,5 см'!$Z$6:$AJ$6</c:f>
              <c:numCache>
                <c:formatCode>General</c:formatCode>
                <c:ptCount val="11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  <c:pt idx="8">
                  <c:v>192</c:v>
                </c:pt>
                <c:pt idx="9">
                  <c:v>216</c:v>
                </c:pt>
                <c:pt idx="10">
                  <c:v>312</c:v>
                </c:pt>
              </c:numCache>
            </c:numRef>
          </c:xVal>
          <c:yVal>
            <c:numRef>
              <c:f>'6,5 см'!$Z$35:$AJ$35</c:f>
              <c:numCache>
                <c:formatCode>General</c:formatCode>
                <c:ptCount val="11"/>
                <c:pt idx="0">
                  <c:v>100</c:v>
                </c:pt>
                <c:pt idx="1">
                  <c:v>74.978050921861268</c:v>
                </c:pt>
                <c:pt idx="2">
                  <c:v>59.701492537313442</c:v>
                </c:pt>
                <c:pt idx="3">
                  <c:v>49.122036874451268</c:v>
                </c:pt>
                <c:pt idx="4">
                  <c:v>40.079016681299379</c:v>
                </c:pt>
                <c:pt idx="5">
                  <c:v>34.46005267778753</c:v>
                </c:pt>
                <c:pt idx="6">
                  <c:v>29.806848112379274</c:v>
                </c:pt>
                <c:pt idx="7">
                  <c:v>27.260755048287976</c:v>
                </c:pt>
                <c:pt idx="8">
                  <c:v>24.714661984196656</c:v>
                </c:pt>
                <c:pt idx="9">
                  <c:v>22.958735733099207</c:v>
                </c:pt>
                <c:pt idx="10">
                  <c:v>19.88586479367866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88D-4F5D-86D9-56668464F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006912"/>
        <c:axId val="116008832"/>
      </c:scatterChart>
      <c:valAx>
        <c:axId val="1160069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Время, час</a:t>
                </a:r>
              </a:p>
            </c:rich>
          </c:tx>
          <c:layout>
            <c:manualLayout>
              <c:xMode val="edge"/>
              <c:yMode val="edge"/>
              <c:x val="0.9051607217776455"/>
              <c:y val="0.7607406082717149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0">
            <a:solidFill>
              <a:schemeClr val="tx1"/>
            </a:solidFill>
          </a:ln>
        </c:spPr>
        <c:crossAx val="116008832"/>
        <c:crosses val="autoZero"/>
        <c:crossBetween val="midCat"/>
      </c:valAx>
      <c:valAx>
        <c:axId val="116008832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Относительная масса,%</a:t>
                </a:r>
              </a:p>
            </c:rich>
          </c:tx>
          <c:layout>
            <c:manualLayout>
              <c:xMode val="edge"/>
              <c:yMode val="edge"/>
              <c:x val="1.6386247508462466E-2"/>
              <c:y val="3.1433001258799845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0">
            <a:solidFill>
              <a:schemeClr val="tx1"/>
            </a:solidFill>
          </a:ln>
        </c:spPr>
        <c:crossAx val="11600691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2.3064503538633787E-2"/>
          <c:y val="0.79375563422739759"/>
          <c:w val="0.92929162166003865"/>
          <c:h val="0.16652805184814179"/>
        </c:manualLayout>
      </c:layout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'6,5 см'!$AM$9</c:f>
              <c:strCache>
                <c:ptCount val="1"/>
                <c:pt idx="0">
                  <c:v>0,357 Гц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'6,5 см'!$AL$10:$AL$12</c:f>
              <c:numCache>
                <c:formatCode>General</c:formatCode>
                <c:ptCount val="3"/>
                <c:pt idx="0">
                  <c:v>14</c:v>
                </c:pt>
                <c:pt idx="1">
                  <c:v>56</c:v>
                </c:pt>
                <c:pt idx="2">
                  <c:v>112</c:v>
                </c:pt>
              </c:numCache>
            </c:numRef>
          </c:xVal>
          <c:yVal>
            <c:numRef>
              <c:f>'6,5 см'!$AM$10:$AM$12</c:f>
              <c:numCache>
                <c:formatCode>General</c:formatCode>
                <c:ptCount val="3"/>
                <c:pt idx="0">
                  <c:v>51.227420101899021</c:v>
                </c:pt>
                <c:pt idx="1">
                  <c:v>59.574468085106382</c:v>
                </c:pt>
                <c:pt idx="2">
                  <c:v>61.747211895910766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5E1-4B38-B6DB-95E2B1B409B9}"/>
            </c:ext>
          </c:extLst>
        </c:ser>
        <c:ser>
          <c:idx val="1"/>
          <c:order val="1"/>
          <c:tx>
            <c:strRef>
              <c:f>'6,5 см'!$AN$9</c:f>
              <c:strCache>
                <c:ptCount val="1"/>
                <c:pt idx="0">
                  <c:v>0,178 Гц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'6,5 см'!$AO$10:$AO$12</c:f>
              <c:numCache>
                <c:formatCode>General</c:formatCode>
                <c:ptCount val="3"/>
                <c:pt idx="0">
                  <c:v>11.2</c:v>
                </c:pt>
                <c:pt idx="1">
                  <c:v>44.8</c:v>
                </c:pt>
                <c:pt idx="2">
                  <c:v>89.6</c:v>
                </c:pt>
              </c:numCache>
            </c:numRef>
          </c:xVal>
          <c:yVal>
            <c:numRef>
              <c:f>'6,5 см'!$AN$10:$AN$12</c:f>
              <c:numCache>
                <c:formatCode>General</c:formatCode>
                <c:ptCount val="3"/>
                <c:pt idx="0">
                  <c:v>67.612076852699005</c:v>
                </c:pt>
                <c:pt idx="1">
                  <c:v>56.202143950995406</c:v>
                </c:pt>
                <c:pt idx="2">
                  <c:v>59.701492537313442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5E1-4B38-B6DB-95E2B1B409B9}"/>
            </c:ext>
          </c:extLst>
        </c:ser>
        <c:ser>
          <c:idx val="2"/>
          <c:order val="2"/>
          <c:tx>
            <c:strRef>
              <c:f>'6,5 см'!$AP$9</c:f>
              <c:strCache>
                <c:ptCount val="1"/>
                <c:pt idx="0">
                  <c:v>контроль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'6,5 см'!$AO$10:$AO$12</c:f>
              <c:numCache>
                <c:formatCode>General</c:formatCode>
                <c:ptCount val="3"/>
                <c:pt idx="0">
                  <c:v>11.2</c:v>
                </c:pt>
                <c:pt idx="1">
                  <c:v>44.8</c:v>
                </c:pt>
                <c:pt idx="2">
                  <c:v>89.6</c:v>
                </c:pt>
              </c:numCache>
            </c:numRef>
          </c:xVal>
          <c:yVal>
            <c:numRef>
              <c:f>'6,5 см'!$AP$10:$AP$12</c:f>
              <c:numCache>
                <c:formatCode>General</c:formatCode>
                <c:ptCount val="3"/>
                <c:pt idx="0">
                  <c:v>60.592592592592588</c:v>
                </c:pt>
                <c:pt idx="1">
                  <c:v>60.592592592592588</c:v>
                </c:pt>
                <c:pt idx="2">
                  <c:v>60.592592592592588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5E1-4B38-B6DB-95E2B1B40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21760"/>
        <c:axId val="116423680"/>
      </c:scatterChart>
      <c:valAx>
        <c:axId val="116421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423680"/>
        <c:crosses val="autoZero"/>
        <c:crossBetween val="midCat"/>
      </c:valAx>
      <c:valAx>
        <c:axId val="116423680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421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Н = 25 мм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2301469995431461E-2"/>
          <c:y val="0.13491650763715143"/>
          <c:w val="0.93229926634597293"/>
          <c:h val="0.581022557154767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'2,5 см'!$X$8:$X$11</c:f>
              <c:strCache>
                <c:ptCount val="1"/>
                <c:pt idx="0">
                  <c:v>контроль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xVal>
            <c:numRef>
              <c:f>'2,5 см'!$Z$6:$AL$6</c:f>
              <c:numCache>
                <c:formatCode>General</c:formatCode>
                <c:ptCount val="13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  <c:pt idx="8">
                  <c:v>192</c:v>
                </c:pt>
                <c:pt idx="9">
                  <c:v>216</c:v>
                </c:pt>
                <c:pt idx="10">
                  <c:v>240</c:v>
                </c:pt>
                <c:pt idx="11">
                  <c:v>264</c:v>
                </c:pt>
                <c:pt idx="12">
                  <c:v>288</c:v>
                </c:pt>
              </c:numCache>
            </c:numRef>
          </c:xVal>
          <c:yVal>
            <c:numRef>
              <c:f>'2,5 см'!$Z$11:$AL$11</c:f>
              <c:numCache>
                <c:formatCode>General</c:formatCode>
                <c:ptCount val="13"/>
                <c:pt idx="0">
                  <c:v>100</c:v>
                </c:pt>
                <c:pt idx="1">
                  <c:v>80.250596658711231</c:v>
                </c:pt>
                <c:pt idx="2">
                  <c:v>67.511933174224353</c:v>
                </c:pt>
                <c:pt idx="3">
                  <c:v>58.054892601431995</c:v>
                </c:pt>
                <c:pt idx="4">
                  <c:v>49.671837708830552</c:v>
                </c:pt>
                <c:pt idx="5">
                  <c:v>42.720763723150363</c:v>
                </c:pt>
                <c:pt idx="6">
                  <c:v>37.678997613365162</c:v>
                </c:pt>
                <c:pt idx="7">
                  <c:v>33.084725536992842</c:v>
                </c:pt>
                <c:pt idx="8">
                  <c:v>30.190930787589505</c:v>
                </c:pt>
                <c:pt idx="9">
                  <c:v>28.013126491646783</c:v>
                </c:pt>
                <c:pt idx="10">
                  <c:v>26.252983293556092</c:v>
                </c:pt>
                <c:pt idx="11">
                  <c:v>24.373508353221958</c:v>
                </c:pt>
                <c:pt idx="12">
                  <c:v>23.806682577565635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C8-4852-B866-FA7F11EB7A91}"/>
            </c:ext>
          </c:extLst>
        </c:ser>
        <c:ser>
          <c:idx val="1"/>
          <c:order val="1"/>
          <c:tx>
            <c:strRef>
              <c:f>'2,5 см'!$W$12:$W$15</c:f>
              <c:strCache>
                <c:ptCount val="1"/>
                <c:pt idx="0">
                  <c:v>0,178 Гц - 11,2 сек</c:v>
                </c:pt>
              </c:strCache>
            </c:strRef>
          </c:tx>
          <c:spPr>
            <a:ln cmpd="dbl">
              <a:prstDash val="sysDash"/>
            </a:ln>
          </c:spPr>
          <c:xVal>
            <c:numRef>
              <c:f>'2,5 см'!$Z$6:$AL$6</c:f>
              <c:numCache>
                <c:formatCode>General</c:formatCode>
                <c:ptCount val="13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  <c:pt idx="8">
                  <c:v>192</c:v>
                </c:pt>
                <c:pt idx="9">
                  <c:v>216</c:v>
                </c:pt>
                <c:pt idx="10">
                  <c:v>240</c:v>
                </c:pt>
                <c:pt idx="11">
                  <c:v>264</c:v>
                </c:pt>
                <c:pt idx="12">
                  <c:v>288</c:v>
                </c:pt>
              </c:numCache>
            </c:numRef>
          </c:xVal>
          <c:yVal>
            <c:numRef>
              <c:f>'2,5 см'!$Z$15:$AL$15</c:f>
              <c:numCache>
                <c:formatCode>General</c:formatCode>
                <c:ptCount val="13"/>
                <c:pt idx="0">
                  <c:v>100</c:v>
                </c:pt>
                <c:pt idx="1">
                  <c:v>77.808006218422079</c:v>
                </c:pt>
                <c:pt idx="2">
                  <c:v>65.44889234356782</c:v>
                </c:pt>
                <c:pt idx="3">
                  <c:v>55.149630781189273</c:v>
                </c:pt>
                <c:pt idx="4">
                  <c:v>46.171783909832875</c:v>
                </c:pt>
                <c:pt idx="5">
                  <c:v>39.486980178779632</c:v>
                </c:pt>
                <c:pt idx="6">
                  <c:v>33.773804897007388</c:v>
                </c:pt>
                <c:pt idx="7">
                  <c:v>29.226583754372328</c:v>
                </c:pt>
                <c:pt idx="8">
                  <c:v>26.894675476097941</c:v>
                </c:pt>
                <c:pt idx="9">
                  <c:v>25.029148853478429</c:v>
                </c:pt>
                <c:pt idx="10">
                  <c:v>23.357947920715123</c:v>
                </c:pt>
                <c:pt idx="11">
                  <c:v>21.531286436066846</c:v>
                </c:pt>
                <c:pt idx="12">
                  <c:v>20.715118538670811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C8-4852-B866-FA7F11EB7A91}"/>
            </c:ext>
          </c:extLst>
        </c:ser>
        <c:ser>
          <c:idx val="2"/>
          <c:order val="2"/>
          <c:tx>
            <c:strRef>
              <c:f>'2,5 см'!$W$16:$W$19</c:f>
              <c:strCache>
                <c:ptCount val="1"/>
                <c:pt idx="0">
                  <c:v>0,178 Гц - 44,8 сек</c:v>
                </c:pt>
              </c:strCache>
            </c:strRef>
          </c:tx>
          <c:spPr>
            <a:ln cmpd="dbl">
              <a:prstDash val="dash"/>
            </a:ln>
          </c:spPr>
          <c:xVal>
            <c:numRef>
              <c:f>'2,5 см'!$Z$6:$AL$6</c:f>
              <c:numCache>
                <c:formatCode>General</c:formatCode>
                <c:ptCount val="13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  <c:pt idx="8">
                  <c:v>192</c:v>
                </c:pt>
                <c:pt idx="9">
                  <c:v>216</c:v>
                </c:pt>
                <c:pt idx="10">
                  <c:v>240</c:v>
                </c:pt>
                <c:pt idx="11">
                  <c:v>264</c:v>
                </c:pt>
                <c:pt idx="12">
                  <c:v>288</c:v>
                </c:pt>
              </c:numCache>
            </c:numRef>
          </c:xVal>
          <c:yVal>
            <c:numRef>
              <c:f>'2,5 см'!$Z$19:$AL$19</c:f>
              <c:numCache>
                <c:formatCode>General</c:formatCode>
                <c:ptCount val="13"/>
                <c:pt idx="0">
                  <c:v>100</c:v>
                </c:pt>
                <c:pt idx="1">
                  <c:v>76.528662420382162</c:v>
                </c:pt>
                <c:pt idx="2">
                  <c:v>61.210191082802545</c:v>
                </c:pt>
                <c:pt idx="3">
                  <c:v>50.414012738853501</c:v>
                </c:pt>
                <c:pt idx="4">
                  <c:v>41.974522292993633</c:v>
                </c:pt>
                <c:pt idx="5">
                  <c:v>35.98726114649682</c:v>
                </c:pt>
                <c:pt idx="6">
                  <c:v>31.050955414012737</c:v>
                </c:pt>
                <c:pt idx="7">
                  <c:v>27.484076433121018</c:v>
                </c:pt>
                <c:pt idx="8">
                  <c:v>25.445859872611464</c:v>
                </c:pt>
                <c:pt idx="9">
                  <c:v>23.853503184713375</c:v>
                </c:pt>
                <c:pt idx="10">
                  <c:v>22.484076433121018</c:v>
                </c:pt>
                <c:pt idx="11">
                  <c:v>20.859872611464965</c:v>
                </c:pt>
                <c:pt idx="12">
                  <c:v>20.477707006369425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EC8-4852-B866-FA7F11EB7A91}"/>
            </c:ext>
          </c:extLst>
        </c:ser>
        <c:ser>
          <c:idx val="3"/>
          <c:order val="3"/>
          <c:tx>
            <c:strRef>
              <c:f>'2,5 см'!$W$20:$W$23</c:f>
              <c:strCache>
                <c:ptCount val="1"/>
                <c:pt idx="0">
                  <c:v>0,178 Гц - 89,6 сек</c:v>
                </c:pt>
              </c:strCache>
            </c:strRef>
          </c:tx>
          <c:spPr>
            <a:ln cmpd="dbl">
              <a:prstDash val="lgDash"/>
            </a:ln>
          </c:spPr>
          <c:xVal>
            <c:numRef>
              <c:f>'2,5 см'!$Z$6:$AL$6</c:f>
              <c:numCache>
                <c:formatCode>General</c:formatCode>
                <c:ptCount val="13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  <c:pt idx="8">
                  <c:v>192</c:v>
                </c:pt>
                <c:pt idx="9">
                  <c:v>216</c:v>
                </c:pt>
                <c:pt idx="10">
                  <c:v>240</c:v>
                </c:pt>
                <c:pt idx="11">
                  <c:v>264</c:v>
                </c:pt>
                <c:pt idx="12">
                  <c:v>288</c:v>
                </c:pt>
              </c:numCache>
            </c:numRef>
          </c:xVal>
          <c:yVal>
            <c:numRef>
              <c:f>'2,5 см'!$Z$23:$AL$23</c:f>
              <c:numCache>
                <c:formatCode>General</c:formatCode>
                <c:ptCount val="13"/>
                <c:pt idx="0">
                  <c:v>100</c:v>
                </c:pt>
                <c:pt idx="1">
                  <c:v>74.501857480580895</c:v>
                </c:pt>
                <c:pt idx="2">
                  <c:v>58.257345491388044</c:v>
                </c:pt>
                <c:pt idx="3">
                  <c:v>48.294495103005744</c:v>
                </c:pt>
                <c:pt idx="4">
                  <c:v>38.838230327592029</c:v>
                </c:pt>
                <c:pt idx="5">
                  <c:v>35.562310030395139</c:v>
                </c:pt>
                <c:pt idx="6">
                  <c:v>32.353934481594059</c:v>
                </c:pt>
                <c:pt idx="7">
                  <c:v>30.29381965552178</c:v>
                </c:pt>
                <c:pt idx="8">
                  <c:v>29.517055048969947</c:v>
                </c:pt>
                <c:pt idx="9">
                  <c:v>29.111786558595071</c:v>
                </c:pt>
                <c:pt idx="10">
                  <c:v>28.672745694022296</c:v>
                </c:pt>
                <c:pt idx="11">
                  <c:v>26.24113475177305</c:v>
                </c:pt>
                <c:pt idx="12">
                  <c:v>26.376224248564672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EC8-4852-B866-FA7F11EB7A91}"/>
            </c:ext>
          </c:extLst>
        </c:ser>
        <c:ser>
          <c:idx val="4"/>
          <c:order val="4"/>
          <c:tx>
            <c:strRef>
              <c:f>'2,5 см'!$W$24:$W$27</c:f>
              <c:strCache>
                <c:ptCount val="1"/>
                <c:pt idx="0">
                  <c:v>0,357 Гц - 14 сек</c:v>
                </c:pt>
              </c:strCache>
            </c:strRef>
          </c:tx>
          <c:spPr>
            <a:ln>
              <a:prstDash val="sysDash"/>
            </a:ln>
          </c:spPr>
          <c:xVal>
            <c:numRef>
              <c:f>'2,5 см'!$Z$6:$AL$6</c:f>
              <c:numCache>
                <c:formatCode>General</c:formatCode>
                <c:ptCount val="13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  <c:pt idx="8">
                  <c:v>192</c:v>
                </c:pt>
                <c:pt idx="9">
                  <c:v>216</c:v>
                </c:pt>
                <c:pt idx="10">
                  <c:v>240</c:v>
                </c:pt>
                <c:pt idx="11">
                  <c:v>264</c:v>
                </c:pt>
                <c:pt idx="12">
                  <c:v>288</c:v>
                </c:pt>
              </c:numCache>
            </c:numRef>
          </c:xVal>
          <c:yVal>
            <c:numRef>
              <c:f>'2,5 см'!$Z$27:$AL$27</c:f>
              <c:numCache>
                <c:formatCode>General</c:formatCode>
                <c:ptCount val="13"/>
                <c:pt idx="0">
                  <c:v>100</c:v>
                </c:pt>
                <c:pt idx="1">
                  <c:v>74.631620868180022</c:v>
                </c:pt>
                <c:pt idx="2">
                  <c:v>58.024691358024697</c:v>
                </c:pt>
                <c:pt idx="3">
                  <c:v>46.71445639187575</c:v>
                </c:pt>
                <c:pt idx="4">
                  <c:v>38.630027877339707</c:v>
                </c:pt>
                <c:pt idx="5">
                  <c:v>33.492632417363602</c:v>
                </c:pt>
                <c:pt idx="6">
                  <c:v>29.788928713659899</c:v>
                </c:pt>
                <c:pt idx="7">
                  <c:v>26.324173636001589</c:v>
                </c:pt>
                <c:pt idx="8">
                  <c:v>24.731182795698931</c:v>
                </c:pt>
                <c:pt idx="9">
                  <c:v>23.735563520509757</c:v>
                </c:pt>
                <c:pt idx="10">
                  <c:v>23.018717642373556</c:v>
                </c:pt>
                <c:pt idx="11">
                  <c:v>22.102747909199522</c:v>
                </c:pt>
                <c:pt idx="12">
                  <c:v>22.023098367184389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EC8-4852-B866-FA7F11EB7A91}"/>
            </c:ext>
          </c:extLst>
        </c:ser>
        <c:ser>
          <c:idx val="5"/>
          <c:order val="5"/>
          <c:tx>
            <c:strRef>
              <c:f>'2,5 см'!$W$28:$W$31</c:f>
              <c:strCache>
                <c:ptCount val="1"/>
                <c:pt idx="0">
                  <c:v>0,357 Гц - 56 сек</c:v>
                </c:pt>
              </c:strCache>
            </c:strRef>
          </c:tx>
          <c:spPr>
            <a:ln>
              <a:prstDash val="dash"/>
            </a:ln>
          </c:spPr>
          <c:xVal>
            <c:numRef>
              <c:f>'2,5 см'!$Z$6:$AL$6</c:f>
              <c:numCache>
                <c:formatCode>General</c:formatCode>
                <c:ptCount val="13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  <c:pt idx="8">
                  <c:v>192</c:v>
                </c:pt>
                <c:pt idx="9">
                  <c:v>216</c:v>
                </c:pt>
                <c:pt idx="10">
                  <c:v>240</c:v>
                </c:pt>
                <c:pt idx="11">
                  <c:v>264</c:v>
                </c:pt>
                <c:pt idx="12">
                  <c:v>288</c:v>
                </c:pt>
              </c:numCache>
            </c:numRef>
          </c:xVal>
          <c:yVal>
            <c:numRef>
              <c:f>'2,5 см'!$Z$31:$AL$31</c:f>
              <c:numCache>
                <c:formatCode>General</c:formatCode>
                <c:ptCount val="13"/>
                <c:pt idx="0">
                  <c:v>100</c:v>
                </c:pt>
                <c:pt idx="1">
                  <c:v>74.990526714664639</c:v>
                </c:pt>
                <c:pt idx="2">
                  <c:v>59.226979916635095</c:v>
                </c:pt>
                <c:pt idx="3">
                  <c:v>49.03372489579386</c:v>
                </c:pt>
                <c:pt idx="4">
                  <c:v>40.053050397877982</c:v>
                </c:pt>
                <c:pt idx="5">
                  <c:v>37.893141341417206</c:v>
                </c:pt>
                <c:pt idx="6">
                  <c:v>34.63433118605532</c:v>
                </c:pt>
                <c:pt idx="7">
                  <c:v>32.588101553618799</c:v>
                </c:pt>
                <c:pt idx="8">
                  <c:v>31.413414172034859</c:v>
                </c:pt>
                <c:pt idx="9">
                  <c:v>30.655551345206515</c:v>
                </c:pt>
                <c:pt idx="10">
                  <c:v>29.859795377036757</c:v>
                </c:pt>
                <c:pt idx="11">
                  <c:v>28.760894278135655</c:v>
                </c:pt>
                <c:pt idx="12">
                  <c:v>28.457749147404321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EC8-4852-B866-FA7F11EB7A91}"/>
            </c:ext>
          </c:extLst>
        </c:ser>
        <c:ser>
          <c:idx val="6"/>
          <c:order val="6"/>
          <c:tx>
            <c:strRef>
              <c:f>'2,5 см'!$W$32:$W$35</c:f>
              <c:strCache>
                <c:ptCount val="1"/>
                <c:pt idx="0">
                  <c:v>0,357 Гц - 112 сек</c:v>
                </c:pt>
              </c:strCache>
            </c:strRef>
          </c:tx>
          <c:spPr>
            <a:ln w="31750">
              <a:prstDash val="lgDash"/>
            </a:ln>
          </c:spPr>
          <c:xVal>
            <c:numRef>
              <c:f>'2,5 см'!$Z$6:$AL$6</c:f>
              <c:numCache>
                <c:formatCode>General</c:formatCode>
                <c:ptCount val="13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  <c:pt idx="8">
                  <c:v>192</c:v>
                </c:pt>
                <c:pt idx="9">
                  <c:v>216</c:v>
                </c:pt>
                <c:pt idx="10">
                  <c:v>240</c:v>
                </c:pt>
                <c:pt idx="11">
                  <c:v>264</c:v>
                </c:pt>
                <c:pt idx="12">
                  <c:v>288</c:v>
                </c:pt>
              </c:numCache>
            </c:numRef>
          </c:xVal>
          <c:yVal>
            <c:numRef>
              <c:f>'2,5 см'!$Z$35:$AL$35</c:f>
              <c:numCache>
                <c:formatCode>General</c:formatCode>
                <c:ptCount val="13"/>
                <c:pt idx="0">
                  <c:v>100</c:v>
                </c:pt>
                <c:pt idx="1">
                  <c:v>68.70983687592684</c:v>
                </c:pt>
                <c:pt idx="2">
                  <c:v>52.595155709342563</c:v>
                </c:pt>
                <c:pt idx="3">
                  <c:v>42.906574394463668</c:v>
                </c:pt>
                <c:pt idx="4">
                  <c:v>35.640138408304509</c:v>
                </c:pt>
                <c:pt idx="5">
                  <c:v>31.191300049431543</c:v>
                </c:pt>
                <c:pt idx="6">
                  <c:v>28.17597627286208</c:v>
                </c:pt>
                <c:pt idx="7">
                  <c:v>26.248146317350475</c:v>
                </c:pt>
                <c:pt idx="8">
                  <c:v>25.50667325753831</c:v>
                </c:pt>
                <c:pt idx="9">
                  <c:v>25.061789421651014</c:v>
                </c:pt>
                <c:pt idx="10">
                  <c:v>24.616905585763721</c:v>
                </c:pt>
                <c:pt idx="11">
                  <c:v>23.87543252595156</c:v>
                </c:pt>
                <c:pt idx="12">
                  <c:v>23.826000988630746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EC8-4852-B866-FA7F11EB7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513472"/>
        <c:axId val="123523840"/>
      </c:scatterChart>
      <c:valAx>
        <c:axId val="123513472"/>
        <c:scaling>
          <c:orientation val="minMax"/>
          <c:max val="3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200"/>
                  <a:t>Время, час</a:t>
                </a:r>
              </a:p>
            </c:rich>
          </c:tx>
          <c:layout>
            <c:manualLayout>
              <c:xMode val="edge"/>
              <c:yMode val="edge"/>
              <c:x val="0.90506205154389829"/>
              <c:y val="0.7961533475540051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0"/>
        </c:spPr>
        <c:txPr>
          <a:bodyPr/>
          <a:lstStyle/>
          <a:p>
            <a:pPr>
              <a:defRPr sz="1200"/>
            </a:pPr>
            <a:endParaRPr lang="ru-RU"/>
          </a:p>
        </c:txPr>
        <c:crossAx val="123523840"/>
        <c:crosses val="autoZero"/>
        <c:crossBetween val="midCat"/>
      </c:valAx>
      <c:valAx>
        <c:axId val="123523840"/>
        <c:scaling>
          <c:orientation val="minMax"/>
          <c:max val="100"/>
          <c:min val="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ru-RU" sz="1400" b="0">
                    <a:latin typeface="Times New Roman" pitchFamily="18" charset="0"/>
                    <a:cs typeface="Times New Roman" pitchFamily="18" charset="0"/>
                  </a:rPr>
                  <a:t>Относительная масса, %</a:t>
                </a:r>
              </a:p>
            </c:rich>
          </c:tx>
          <c:layout>
            <c:manualLayout>
              <c:xMode val="edge"/>
              <c:yMode val="edge"/>
              <c:x val="1.5017064846416382E-2"/>
              <c:y val="3.1008722126401513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ru-RU"/>
          </a:p>
        </c:txPr>
        <c:crossAx val="12351347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5023783289887397E-2"/>
          <c:y val="0.84614801106735871"/>
          <c:w val="0.90858724570691463"/>
          <c:h val="0.14342731440554266"/>
        </c:manualLayout>
      </c:layout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ru-RU" sz="1400"/>
              <a:t>точечное градиентное воздействие на среднюю жилку табачного листа</a:t>
            </a:r>
          </a:p>
        </c:rich>
      </c:tx>
      <c:layout>
        <c:manualLayout>
          <c:xMode val="edge"/>
          <c:yMode val="edge"/>
          <c:x val="0.18453430511268731"/>
          <c:y val="2.55866235247909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681373505997706E-2"/>
          <c:y val="0.20701754385964913"/>
          <c:w val="0.89200182208628875"/>
          <c:h val="0.5380577427821523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'2,5 см'!$AA$60</c:f>
              <c:strCache>
                <c:ptCount val="1"/>
                <c:pt idx="0">
                  <c:v>0,178 Гц;                              Н= 2,5см</c:v>
                </c:pt>
              </c:strCache>
            </c:strRef>
          </c:tx>
          <c:spPr>
            <a:ln w="381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'2,5 см'!$Z$61:$Z$63</c:f>
              <c:numCache>
                <c:formatCode>General</c:formatCode>
                <c:ptCount val="3"/>
                <c:pt idx="0">
                  <c:v>11.2</c:v>
                </c:pt>
                <c:pt idx="1">
                  <c:v>44.8</c:v>
                </c:pt>
                <c:pt idx="2">
                  <c:v>89.6</c:v>
                </c:pt>
              </c:numCache>
            </c:numRef>
          </c:xVal>
          <c:yVal>
            <c:numRef>
              <c:f>'2,5 см'!$AA$61:$AA$63</c:f>
              <c:numCache>
                <c:formatCode>General</c:formatCode>
                <c:ptCount val="3"/>
                <c:pt idx="0">
                  <c:v>0.96944183444825149</c:v>
                </c:pt>
                <c:pt idx="1">
                  <c:v>0.90665735974173267</c:v>
                </c:pt>
                <c:pt idx="2">
                  <c:v>0.86291923149417893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5E-48E9-B28A-CE5AA669B0EA}"/>
            </c:ext>
          </c:extLst>
        </c:ser>
        <c:ser>
          <c:idx val="1"/>
          <c:order val="1"/>
          <c:tx>
            <c:strRef>
              <c:f>'2,5 см'!$AB$60</c:f>
              <c:strCache>
                <c:ptCount val="1"/>
                <c:pt idx="0">
                  <c:v>0,357 Гц;                               Н= 2,5см 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'2,5 см'!$AC$61:$AC$63</c:f>
              <c:numCache>
                <c:formatCode>General</c:formatCode>
                <c:ptCount val="3"/>
                <c:pt idx="0">
                  <c:v>14</c:v>
                </c:pt>
                <c:pt idx="1">
                  <c:v>56</c:v>
                </c:pt>
                <c:pt idx="2">
                  <c:v>112</c:v>
                </c:pt>
              </c:numCache>
            </c:numRef>
          </c:xVal>
          <c:yVal>
            <c:numRef>
              <c:f>'2,5 см'!$AB$61:$AB$63</c:f>
              <c:numCache>
                <c:formatCode>General</c:formatCode>
                <c:ptCount val="3"/>
                <c:pt idx="0">
                  <c:v>0.85947311282412175</c:v>
                </c:pt>
                <c:pt idx="1">
                  <c:v>0.8772816468429554</c:v>
                </c:pt>
                <c:pt idx="2">
                  <c:v>0.77904976552238736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15E-48E9-B28A-CE5AA669B0EA}"/>
            </c:ext>
          </c:extLst>
        </c:ser>
        <c:ser>
          <c:idx val="2"/>
          <c:order val="2"/>
          <c:tx>
            <c:strRef>
              <c:f>'2,5 см'!$AF$60</c:f>
              <c:strCache>
                <c:ptCount val="1"/>
                <c:pt idx="0">
                  <c:v>0,178 Гц;                              Н= 6,5см</c:v>
                </c:pt>
              </c:strCache>
            </c:strRef>
          </c:tx>
          <c:spPr>
            <a:ln w="3810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'2,5 см'!$AE$61:$AE$63</c:f>
              <c:numCache>
                <c:formatCode>General</c:formatCode>
                <c:ptCount val="3"/>
                <c:pt idx="0">
                  <c:v>11.2</c:v>
                </c:pt>
                <c:pt idx="1">
                  <c:v>44.8</c:v>
                </c:pt>
                <c:pt idx="2">
                  <c:v>89.6</c:v>
                </c:pt>
              </c:numCache>
            </c:numRef>
          </c:xVal>
          <c:yVal>
            <c:numRef>
              <c:f>'2,5 см'!$AF$61:$AF$63</c:f>
              <c:numCache>
                <c:formatCode>General</c:formatCode>
                <c:ptCount val="3"/>
                <c:pt idx="0">
                  <c:v>1.1158472341215606</c:v>
                </c:pt>
                <c:pt idx="1">
                  <c:v>0.93130605994311955</c:v>
                </c:pt>
                <c:pt idx="2">
                  <c:v>0.98529358099478181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15E-48E9-B28A-CE5AA669B0EA}"/>
            </c:ext>
          </c:extLst>
        </c:ser>
        <c:ser>
          <c:idx val="3"/>
          <c:order val="3"/>
          <c:tx>
            <c:strRef>
              <c:f>'2,5 см'!$AG$60</c:f>
              <c:strCache>
                <c:ptCount val="1"/>
                <c:pt idx="0">
                  <c:v>0,357 Гц;                               Н= 6,5см </c:v>
                </c:pt>
              </c:strCache>
            </c:strRef>
          </c:tx>
          <c:spPr>
            <a:ln w="38100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'2,5 см'!$AH$61:$AH$63</c:f>
              <c:numCache>
                <c:formatCode>General</c:formatCode>
                <c:ptCount val="3"/>
                <c:pt idx="0">
                  <c:v>14</c:v>
                </c:pt>
                <c:pt idx="1">
                  <c:v>56</c:v>
                </c:pt>
                <c:pt idx="2">
                  <c:v>112</c:v>
                </c:pt>
              </c:numCache>
            </c:numRef>
          </c:xVal>
          <c:yVal>
            <c:numRef>
              <c:f>'2,5 см'!$AG$61:$AG$63</c:f>
              <c:numCache>
                <c:formatCode>General</c:formatCode>
                <c:ptCount val="3"/>
                <c:pt idx="0">
                  <c:v>0.84544030730517949</c:v>
                </c:pt>
                <c:pt idx="1">
                  <c:v>0.98319721167351615</c:v>
                </c:pt>
                <c:pt idx="2">
                  <c:v>1.0190554530498721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15E-48E9-B28A-CE5AA669B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250176"/>
        <c:axId val="123256832"/>
      </c:scatterChart>
      <c:valAx>
        <c:axId val="12325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ysClr val="windowText" lastClr="000000"/>
                    </a:solidFill>
                  </a:rPr>
                  <a:t>Продолжительность обработки, сек</a:t>
                </a:r>
              </a:p>
            </c:rich>
          </c:tx>
          <c:layout>
            <c:manualLayout>
              <c:xMode val="edge"/>
              <c:yMode val="edge"/>
              <c:x val="0.61380395219192641"/>
              <c:y val="0.8064663627572867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317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3256832"/>
        <c:crosses val="autoZero"/>
        <c:crossBetween val="midCat"/>
      </c:valAx>
      <c:valAx>
        <c:axId val="123256832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Приведенный коэффициент убыли влаги
</a:t>
                </a:r>
              </a:p>
            </c:rich>
          </c:tx>
          <c:layout>
            <c:manualLayout>
              <c:xMode val="edge"/>
              <c:yMode val="edge"/>
              <c:x val="2.4242424242424242E-2"/>
              <c:y val="2.723939770686561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317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3250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'2,5 см'!$AO$7</c:f>
              <c:strCache>
                <c:ptCount val="1"/>
                <c:pt idx="0">
                  <c:v>0,78 Гц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'2,5 см'!$AN$8:$AN$10</c:f>
              <c:numCache>
                <c:formatCode>General</c:formatCode>
                <c:ptCount val="3"/>
                <c:pt idx="0">
                  <c:v>11.2</c:v>
                </c:pt>
                <c:pt idx="1">
                  <c:v>44.8</c:v>
                </c:pt>
                <c:pt idx="2">
                  <c:v>89.6</c:v>
                </c:pt>
              </c:numCache>
            </c:numRef>
          </c:xVal>
          <c:yVal>
            <c:numRef>
              <c:f>'2,5 см'!$AO$8:$AO$10</c:f>
              <c:numCache>
                <c:formatCode>General</c:formatCode>
                <c:ptCount val="3"/>
                <c:pt idx="0">
                  <c:v>65.44889234356782</c:v>
                </c:pt>
                <c:pt idx="1">
                  <c:v>61.210191082802545</c:v>
                </c:pt>
                <c:pt idx="2">
                  <c:v>58.257345491388044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80-4472-BCA6-98A7C3D1428C}"/>
            </c:ext>
          </c:extLst>
        </c:ser>
        <c:ser>
          <c:idx val="1"/>
          <c:order val="1"/>
          <c:tx>
            <c:strRef>
              <c:f>'2,5 см'!$AP$7</c:f>
              <c:strCache>
                <c:ptCount val="1"/>
                <c:pt idx="0">
                  <c:v>0,357 Гц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'2,5 см'!$AQ$8:$AQ$10</c:f>
              <c:numCache>
                <c:formatCode>General</c:formatCode>
                <c:ptCount val="3"/>
                <c:pt idx="0">
                  <c:v>14</c:v>
                </c:pt>
                <c:pt idx="1">
                  <c:v>56</c:v>
                </c:pt>
                <c:pt idx="2">
                  <c:v>112</c:v>
                </c:pt>
              </c:numCache>
            </c:numRef>
          </c:xVal>
          <c:yVal>
            <c:numRef>
              <c:f>'2,5 см'!$AP$8:$AP$10</c:f>
              <c:numCache>
                <c:formatCode>General</c:formatCode>
                <c:ptCount val="3"/>
                <c:pt idx="0">
                  <c:v>58.024691358024697</c:v>
                </c:pt>
                <c:pt idx="1">
                  <c:v>59.226979916635095</c:v>
                </c:pt>
                <c:pt idx="2">
                  <c:v>52.595155709342563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480-4472-BCA6-98A7C3D1428C}"/>
            </c:ext>
          </c:extLst>
        </c:ser>
        <c:ser>
          <c:idx val="2"/>
          <c:order val="2"/>
          <c:tx>
            <c:strRef>
              <c:f>'2,5 см'!$AR$7</c:f>
              <c:strCache>
                <c:ptCount val="1"/>
                <c:pt idx="0">
                  <c:v>контроль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'2,5 см'!$AQ$8:$AQ$10</c:f>
              <c:numCache>
                <c:formatCode>General</c:formatCode>
                <c:ptCount val="3"/>
                <c:pt idx="0">
                  <c:v>14</c:v>
                </c:pt>
                <c:pt idx="1">
                  <c:v>56</c:v>
                </c:pt>
                <c:pt idx="2">
                  <c:v>112</c:v>
                </c:pt>
              </c:numCache>
            </c:numRef>
          </c:xVal>
          <c:yVal>
            <c:numRef>
              <c:f>'2,5 см'!$AR$8:$AR$10</c:f>
              <c:numCache>
                <c:formatCode>General</c:formatCode>
                <c:ptCount val="3"/>
                <c:pt idx="0">
                  <c:v>67.511933174224353</c:v>
                </c:pt>
                <c:pt idx="1">
                  <c:v>67.511933174224353</c:v>
                </c:pt>
                <c:pt idx="2">
                  <c:v>67.511933174224353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480-4472-BCA6-98A7C3D14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288960"/>
        <c:axId val="123303424"/>
      </c:scatterChart>
      <c:valAx>
        <c:axId val="123288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3303424"/>
        <c:crosses val="autoZero"/>
        <c:crossBetween val="midCat"/>
      </c:valAx>
      <c:valAx>
        <c:axId val="123303424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3288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482" cy="6027964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506557</xdr:colOff>
      <xdr:row>15</xdr:row>
      <xdr:rowOff>91786</xdr:rowOff>
    </xdr:from>
    <xdr:to>
      <xdr:col>45</xdr:col>
      <xdr:colOff>601807</xdr:colOff>
      <xdr:row>29</xdr:row>
      <xdr:rowOff>159327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24563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27</xdr:row>
      <xdr:rowOff>52917</xdr:rowOff>
    </xdr:from>
    <xdr:to>
      <xdr:col>5</xdr:col>
      <xdr:colOff>0</xdr:colOff>
      <xdr:row>34</xdr:row>
      <xdr:rowOff>123032</xdr:rowOff>
    </xdr:to>
    <xdr:pic>
      <xdr:nvPicPr>
        <xdr:cNvPr id="2" name="Рисунок 1" descr="C:\Users\User\Downloads\магниты. брусок. 9 см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5259917"/>
          <a:ext cx="5789084" cy="1545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275167</xdr:colOff>
      <xdr:row>16</xdr:row>
      <xdr:rowOff>52916</xdr:rowOff>
    </xdr:from>
    <xdr:to>
      <xdr:col>5</xdr:col>
      <xdr:colOff>267759</xdr:colOff>
      <xdr:row>22</xdr:row>
      <xdr:rowOff>166898</xdr:rowOff>
    </xdr:to>
    <xdr:pic>
      <xdr:nvPicPr>
        <xdr:cNvPr id="3" name="Рисунок 2" descr="C:\Users\User\Downloads\магниты. брусок. 18 см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7" y="3153833"/>
          <a:ext cx="5940425" cy="12903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222250</xdr:colOff>
      <xdr:row>8</xdr:row>
      <xdr:rowOff>63500</xdr:rowOff>
    </xdr:from>
    <xdr:to>
      <xdr:col>5</xdr:col>
      <xdr:colOff>296334</xdr:colOff>
      <xdr:row>15</xdr:row>
      <xdr:rowOff>18785</xdr:rowOff>
    </xdr:to>
    <xdr:pic>
      <xdr:nvPicPr>
        <xdr:cNvPr id="4" name="Рисунок 3" descr="C:\Users\User\Downloads\магниты. брусок. 18 см сбоку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629833"/>
          <a:ext cx="6021917" cy="139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296333</xdr:colOff>
      <xdr:row>39</xdr:row>
      <xdr:rowOff>21167</xdr:rowOff>
    </xdr:from>
    <xdr:to>
      <xdr:col>5</xdr:col>
      <xdr:colOff>288925</xdr:colOff>
      <xdr:row>47</xdr:row>
      <xdr:rowOff>94826</xdr:rowOff>
    </xdr:to>
    <xdr:pic>
      <xdr:nvPicPr>
        <xdr:cNvPr id="5" name="Рисунок 4" descr="C:\Users\User\Downloads\магниты. экран сбоку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3" y="7524750"/>
          <a:ext cx="5940425" cy="16071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285750</xdr:colOff>
      <xdr:row>38</xdr:row>
      <xdr:rowOff>66675</xdr:rowOff>
    </xdr:from>
    <xdr:to>
      <xdr:col>22</xdr:col>
      <xdr:colOff>621242</xdr:colOff>
      <xdr:row>44</xdr:row>
      <xdr:rowOff>140970</xdr:rowOff>
    </xdr:to>
    <xdr:pic>
      <xdr:nvPicPr>
        <xdr:cNvPr id="6" name="Рисунок 5" descr="C:\Users\User\Downloads\магниты. брусок. 18 см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2350" y="8648700"/>
          <a:ext cx="5945717" cy="12903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485775</xdr:colOff>
      <xdr:row>45</xdr:row>
      <xdr:rowOff>114300</xdr:rowOff>
    </xdr:from>
    <xdr:to>
      <xdr:col>22</xdr:col>
      <xdr:colOff>674159</xdr:colOff>
      <xdr:row>53</xdr:row>
      <xdr:rowOff>115359</xdr:rowOff>
    </xdr:to>
    <xdr:pic>
      <xdr:nvPicPr>
        <xdr:cNvPr id="7" name="Рисунок 6" descr="C:\Users\User\Downloads\магниты. брусок. 9 см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92375" y="9077325"/>
          <a:ext cx="5798609" cy="154410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15</xdr:col>
      <xdr:colOff>390524</xdr:colOff>
      <xdr:row>58</xdr:row>
      <xdr:rowOff>400050</xdr:rowOff>
    </xdr:from>
    <xdr:to>
      <xdr:col>21</xdr:col>
      <xdr:colOff>571499</xdr:colOff>
      <xdr:row>74</xdr:row>
      <xdr:rowOff>161925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41</xdr:col>
      <xdr:colOff>142875</xdr:colOff>
      <xdr:row>11</xdr:row>
      <xdr:rowOff>57150</xdr:rowOff>
    </xdr:from>
    <xdr:to>
      <xdr:col>48</xdr:col>
      <xdr:colOff>9525</xdr:colOff>
      <xdr:row>25</xdr:row>
      <xdr:rowOff>123825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0.06446</cdr:x>
      <cdr:y>0.38421</cdr:y>
    </cdr:from>
    <cdr:to>
      <cdr:x>0.96033</cdr:x>
      <cdr:y>0.38684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>
          <a:off x="371476" y="1390650"/>
          <a:ext cx="5162550" cy="9525"/>
        </a:xfrm>
        <a:prstGeom xmlns:a="http://schemas.openxmlformats.org/drawingml/2006/main" prst="line">
          <a:avLst/>
        </a:prstGeom>
        <a:ln xmlns:a="http://schemas.openxmlformats.org/drawingml/2006/main" w="3810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ru.wikipedia.org/wiki/%D0%A1%D0%B5%D0%BA%D1%83%D0%BD%D0%B4%D0%B0_(%D0%B5%D0%B4%D0%B8%D0%BD%D0%B8%D1%86%D0%B0_%D0%B8%D0%B7%D0%BC%D0%B5%D1%80%D0%B5%D0%BD%D0%B8%D1%8F_%D0%B2%D1%80%D0%B5%D0%BC%D0%B5%D0%BD%D0%B8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AP58"/>
  <sheetViews>
    <sheetView topLeftCell="A28" zoomScale="90" zoomScaleNormal="90" workbookViewId="0">
      <pane xSplit="28395" topLeftCell="V1"/>
      <selection activeCell="P50" sqref="P50"/>
      <selection pane="topRight" activeCell="V10" sqref="V10"/>
    </sheetView>
  </sheetViews>
  <sheetFormatPr defaultRowHeight="15" x14ac:dyDescent="0.25"/>
  <cols>
    <col min="6" max="6" width="11.42578125" customWidth="1"/>
    <col min="7" max="7" width="14.28515625" customWidth="1"/>
    <col min="8" max="8" width="12.140625" customWidth="1"/>
    <col min="10" max="13" width="10.85546875" bestFit="1" customWidth="1"/>
    <col min="14" max="14" width="11.28515625" customWidth="1"/>
    <col min="15" max="15" width="12.140625" customWidth="1"/>
    <col min="16" max="16" width="12" customWidth="1"/>
    <col min="17" max="17" width="15.140625" customWidth="1"/>
    <col min="18" max="18" width="12.5703125" customWidth="1"/>
    <col min="19" max="19" width="12.42578125" customWidth="1"/>
    <col min="20" max="20" width="14.42578125" customWidth="1"/>
    <col min="23" max="23" width="22" customWidth="1"/>
    <col min="24" max="24" width="15.85546875" customWidth="1"/>
    <col min="25" max="25" width="12.28515625" customWidth="1"/>
    <col min="26" max="26" width="11.140625" customWidth="1"/>
    <col min="27" max="27" width="22.85546875" customWidth="1"/>
    <col min="28" max="28" width="11.42578125" customWidth="1"/>
    <col min="29" max="29" width="10.5703125" customWidth="1"/>
    <col min="30" max="30" width="11.85546875" customWidth="1"/>
    <col min="31" max="32" width="12.7109375" customWidth="1"/>
    <col min="33" max="33" width="16.140625" customWidth="1"/>
    <col min="34" max="34" width="15.28515625" customWidth="1"/>
    <col min="35" max="35" width="16.42578125" customWidth="1"/>
    <col min="36" max="36" width="18.140625" customWidth="1"/>
    <col min="38" max="38" width="11.28515625" customWidth="1"/>
    <col min="41" max="41" width="12.5703125" customWidth="1"/>
  </cols>
  <sheetData>
    <row r="4" spans="6:42" ht="15.75" x14ac:dyDescent="0.25">
      <c r="J4" s="14" t="s">
        <v>16</v>
      </c>
      <c r="X4" s="15"/>
      <c r="Y4" s="15" t="s">
        <v>17</v>
      </c>
      <c r="Z4" s="16"/>
      <c r="AA4" s="16"/>
      <c r="AB4" s="16"/>
      <c r="AC4" s="16"/>
      <c r="AD4" s="16"/>
      <c r="AE4" s="16"/>
      <c r="AF4" s="16"/>
      <c r="AG4" s="16"/>
    </row>
    <row r="5" spans="6:42" ht="15.75" thickBot="1" x14ac:dyDescent="0.3"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6:42" x14ac:dyDescent="0.25">
      <c r="F6" s="135" t="s">
        <v>15</v>
      </c>
      <c r="G6" s="136"/>
      <c r="H6" s="1" t="s">
        <v>2</v>
      </c>
      <c r="I6" s="1"/>
      <c r="J6" s="1">
        <v>0</v>
      </c>
      <c r="K6" s="1">
        <v>24</v>
      </c>
      <c r="L6" s="38">
        <v>48</v>
      </c>
      <c r="M6" s="1">
        <f t="shared" ref="M6:S6" si="0">L6+24</f>
        <v>72</v>
      </c>
      <c r="N6" s="1">
        <f t="shared" si="0"/>
        <v>96</v>
      </c>
      <c r="O6" s="1">
        <f t="shared" si="0"/>
        <v>120</v>
      </c>
      <c r="P6" s="1">
        <f t="shared" si="0"/>
        <v>144</v>
      </c>
      <c r="Q6" s="17">
        <f t="shared" si="0"/>
        <v>168</v>
      </c>
      <c r="R6" s="17">
        <f t="shared" si="0"/>
        <v>192</v>
      </c>
      <c r="S6" s="17">
        <f t="shared" si="0"/>
        <v>216</v>
      </c>
      <c r="T6" s="1">
        <f>S6+4*24</f>
        <v>312</v>
      </c>
      <c r="U6" s="1"/>
      <c r="V6" s="1"/>
      <c r="X6" s="1" t="s">
        <v>2</v>
      </c>
      <c r="Y6" s="1"/>
      <c r="Z6" s="1">
        <v>0</v>
      </c>
      <c r="AA6" s="1">
        <f t="shared" ref="AA6:AJ7" si="1">K6</f>
        <v>24</v>
      </c>
      <c r="AB6" s="38">
        <f t="shared" si="1"/>
        <v>48</v>
      </c>
      <c r="AC6" s="1">
        <f t="shared" si="1"/>
        <v>72</v>
      </c>
      <c r="AD6" s="1">
        <f t="shared" si="1"/>
        <v>96</v>
      </c>
      <c r="AE6" s="1">
        <f t="shared" si="1"/>
        <v>120</v>
      </c>
      <c r="AF6" s="1">
        <f t="shared" si="1"/>
        <v>144</v>
      </c>
      <c r="AG6" s="1">
        <f t="shared" si="1"/>
        <v>168</v>
      </c>
      <c r="AH6" s="1">
        <f t="shared" si="1"/>
        <v>192</v>
      </c>
      <c r="AI6" s="1">
        <f t="shared" si="1"/>
        <v>216</v>
      </c>
      <c r="AJ6" s="1">
        <f t="shared" si="1"/>
        <v>312</v>
      </c>
    </row>
    <row r="7" spans="6:42" ht="15.75" thickBot="1" x14ac:dyDescent="0.3">
      <c r="F7" s="137"/>
      <c r="G7" s="138"/>
      <c r="H7" s="2" t="s">
        <v>3</v>
      </c>
      <c r="I7" s="2"/>
      <c r="J7" s="7">
        <v>43740</v>
      </c>
      <c r="K7" s="7">
        <v>43741</v>
      </c>
      <c r="L7" s="39">
        <v>43742</v>
      </c>
      <c r="M7" s="7">
        <v>43743</v>
      </c>
      <c r="N7" s="7">
        <v>43744</v>
      </c>
      <c r="O7" s="7">
        <v>43745</v>
      </c>
      <c r="P7" s="7">
        <v>43746</v>
      </c>
      <c r="Q7" s="18">
        <v>43747</v>
      </c>
      <c r="R7" s="18">
        <v>43748</v>
      </c>
      <c r="S7" s="18">
        <v>43749</v>
      </c>
      <c r="T7" s="22">
        <v>43753</v>
      </c>
      <c r="U7" s="1"/>
      <c r="V7" s="1"/>
      <c r="X7" s="2" t="s">
        <v>3</v>
      </c>
      <c r="Y7" s="2"/>
      <c r="Z7" s="7">
        <v>43740</v>
      </c>
      <c r="AA7" s="7">
        <f t="shared" si="1"/>
        <v>43741</v>
      </c>
      <c r="AB7" s="39">
        <f t="shared" si="1"/>
        <v>43742</v>
      </c>
      <c r="AC7" s="7">
        <f t="shared" si="1"/>
        <v>43743</v>
      </c>
      <c r="AD7" s="7">
        <f t="shared" si="1"/>
        <v>43744</v>
      </c>
      <c r="AE7" s="7">
        <f t="shared" si="1"/>
        <v>43745</v>
      </c>
      <c r="AF7" s="7">
        <f t="shared" si="1"/>
        <v>43746</v>
      </c>
      <c r="AG7" s="7">
        <f t="shared" si="1"/>
        <v>43747</v>
      </c>
      <c r="AH7" s="7">
        <f t="shared" si="1"/>
        <v>43748</v>
      </c>
      <c r="AI7" s="7">
        <f t="shared" si="1"/>
        <v>43749</v>
      </c>
      <c r="AJ7" s="7">
        <f t="shared" si="1"/>
        <v>43753</v>
      </c>
    </row>
    <row r="8" spans="6:42" ht="16.5" thickBot="1" x14ac:dyDescent="0.3">
      <c r="F8" s="139"/>
      <c r="G8" s="138"/>
      <c r="H8" s="132" t="s">
        <v>0</v>
      </c>
      <c r="I8" s="8">
        <v>1</v>
      </c>
      <c r="J8" s="3">
        <v>8.4499999999999993</v>
      </c>
      <c r="K8" s="3">
        <v>6.68</v>
      </c>
      <c r="L8" s="40">
        <v>5.26</v>
      </c>
      <c r="M8" s="3">
        <v>4.3600000000000003</v>
      </c>
      <c r="N8" s="3">
        <v>3.63</v>
      </c>
      <c r="O8" s="3">
        <v>3.09</v>
      </c>
      <c r="P8" s="3">
        <v>2.58</v>
      </c>
      <c r="Q8" s="19">
        <v>2.41</v>
      </c>
      <c r="R8" s="1">
        <v>2.15</v>
      </c>
      <c r="S8" s="1">
        <v>2.04</v>
      </c>
      <c r="T8" s="1">
        <v>1.8</v>
      </c>
      <c r="U8" s="1"/>
      <c r="V8" s="1"/>
      <c r="X8" s="132" t="s">
        <v>0</v>
      </c>
      <c r="Y8" s="8">
        <v>1</v>
      </c>
      <c r="Z8" s="6">
        <f t="shared" ref="Z8:Z10" si="2">J8/$J8*100</f>
        <v>100</v>
      </c>
      <c r="AA8" s="3"/>
      <c r="AB8" s="45">
        <f t="shared" ref="AB8:AB10" si="3">L8/$J8*100</f>
        <v>62.248520710059175</v>
      </c>
      <c r="AC8" s="3"/>
      <c r="AD8" s="3"/>
      <c r="AE8" s="3"/>
      <c r="AF8" s="3"/>
      <c r="AG8" s="4"/>
    </row>
    <row r="9" spans="6:42" ht="16.5" thickBot="1" x14ac:dyDescent="0.3">
      <c r="H9" s="133"/>
      <c r="I9" s="9">
        <v>2</v>
      </c>
      <c r="J9" s="1">
        <v>10.68</v>
      </c>
      <c r="K9" s="1">
        <v>8.65</v>
      </c>
      <c r="L9" s="38">
        <v>6.9</v>
      </c>
      <c r="M9" s="1">
        <v>5.72</v>
      </c>
      <c r="N9" s="1">
        <v>4.79</v>
      </c>
      <c r="O9" s="1">
        <v>4.28</v>
      </c>
      <c r="P9" s="1">
        <v>3.72</v>
      </c>
      <c r="Q9" s="17">
        <v>3.5</v>
      </c>
      <c r="R9" s="1">
        <v>3.16</v>
      </c>
      <c r="S9" s="1">
        <v>2.97</v>
      </c>
      <c r="T9" s="1">
        <v>2.46</v>
      </c>
      <c r="U9" s="1"/>
      <c r="V9" s="1"/>
      <c r="X9" s="133"/>
      <c r="Y9" s="9">
        <v>2</v>
      </c>
      <c r="Z9" s="6">
        <f t="shared" si="2"/>
        <v>100</v>
      </c>
      <c r="AA9" s="1"/>
      <c r="AB9" s="45">
        <f t="shared" si="3"/>
        <v>64.606741573033716</v>
      </c>
      <c r="AC9" s="1"/>
      <c r="AD9" s="1"/>
      <c r="AE9" s="1"/>
      <c r="AF9" s="1"/>
      <c r="AG9" s="5"/>
      <c r="AL9" t="s">
        <v>42</v>
      </c>
      <c r="AM9" t="s">
        <v>40</v>
      </c>
      <c r="AN9" t="s">
        <v>41</v>
      </c>
      <c r="AO9" t="str">
        <f>AL9</f>
        <v>время, сек</v>
      </c>
      <c r="AP9" t="s">
        <v>0</v>
      </c>
    </row>
    <row r="10" spans="6:42" ht="16.5" thickBot="1" x14ac:dyDescent="0.3">
      <c r="H10" s="133"/>
      <c r="I10" s="9">
        <v>3</v>
      </c>
      <c r="J10" s="1">
        <v>7.87</v>
      </c>
      <c r="K10" s="1">
        <v>5.67</v>
      </c>
      <c r="L10" s="38">
        <v>4.2</v>
      </c>
      <c r="M10" s="1">
        <v>3.27</v>
      </c>
      <c r="N10" s="1">
        <v>2.63</v>
      </c>
      <c r="O10" s="1">
        <v>2.31</v>
      </c>
      <c r="P10" s="1">
        <v>1.96</v>
      </c>
      <c r="Q10" s="17">
        <v>1.86</v>
      </c>
      <c r="R10" s="1">
        <v>1.74</v>
      </c>
      <c r="S10" s="1">
        <v>1.67</v>
      </c>
      <c r="T10" s="1">
        <v>1.53</v>
      </c>
      <c r="U10" s="1"/>
      <c r="V10" s="1"/>
      <c r="X10" s="133"/>
      <c r="Y10" s="9">
        <v>3</v>
      </c>
      <c r="Z10" s="6">
        <f t="shared" si="2"/>
        <v>100</v>
      </c>
      <c r="AA10" s="1"/>
      <c r="AB10" s="45">
        <f t="shared" si="3"/>
        <v>53.367217280813215</v>
      </c>
      <c r="AC10" s="1"/>
      <c r="AD10" s="1"/>
      <c r="AE10" s="1"/>
      <c r="AF10" s="1"/>
      <c r="AG10" s="5"/>
      <c r="AL10">
        <v>14</v>
      </c>
      <c r="AM10">
        <f>AB15</f>
        <v>51.227420101899021</v>
      </c>
      <c r="AN10">
        <f>AB27</f>
        <v>67.612076852699005</v>
      </c>
      <c r="AO10">
        <v>11.2</v>
      </c>
      <c r="AP10" s="42">
        <f>AB11</f>
        <v>60.592592592592588</v>
      </c>
    </row>
    <row r="11" spans="6:42" ht="19.5" thickBot="1" x14ac:dyDescent="0.35">
      <c r="H11" s="134"/>
      <c r="I11" s="10" t="s">
        <v>1</v>
      </c>
      <c r="J11" s="6">
        <f t="shared" ref="J11:T11" si="4">AVERAGE(J8:J10)</f>
        <v>9</v>
      </c>
      <c r="K11" s="6">
        <f t="shared" si="4"/>
        <v>7</v>
      </c>
      <c r="L11" s="41">
        <f t="shared" si="4"/>
        <v>5.4533333333333331</v>
      </c>
      <c r="M11" s="6">
        <f t="shared" si="4"/>
        <v>4.45</v>
      </c>
      <c r="N11" s="6">
        <f t="shared" si="4"/>
        <v>3.6833333333333336</v>
      </c>
      <c r="O11" s="6">
        <f t="shared" si="4"/>
        <v>3.2266666666666666</v>
      </c>
      <c r="P11" s="6">
        <f t="shared" si="4"/>
        <v>2.7533333333333339</v>
      </c>
      <c r="Q11" s="20">
        <f t="shared" si="4"/>
        <v>2.5900000000000003</v>
      </c>
      <c r="R11" s="20">
        <f t="shared" si="4"/>
        <v>2.35</v>
      </c>
      <c r="S11" s="20">
        <f t="shared" si="4"/>
        <v>2.2266666666666666</v>
      </c>
      <c r="T11" s="20">
        <f t="shared" si="4"/>
        <v>1.93</v>
      </c>
      <c r="U11" s="1"/>
      <c r="V11" s="1"/>
      <c r="X11" s="134"/>
      <c r="Y11" s="10" t="s">
        <v>1</v>
      </c>
      <c r="Z11" s="6">
        <f>J11/$J11*100</f>
        <v>100</v>
      </c>
      <c r="AA11" s="6">
        <f t="shared" ref="AA11:AJ11" si="5">K11/$J$11*100</f>
        <v>77.777777777777786</v>
      </c>
      <c r="AB11" s="49">
        <f>L11/$J11*100</f>
        <v>60.592592592592588</v>
      </c>
      <c r="AC11" s="6">
        <f t="shared" si="5"/>
        <v>49.444444444444443</v>
      </c>
      <c r="AD11" s="6">
        <f t="shared" si="5"/>
        <v>40.925925925925924</v>
      </c>
      <c r="AE11" s="6">
        <f t="shared" si="5"/>
        <v>35.851851851851855</v>
      </c>
      <c r="AF11" s="6">
        <f t="shared" si="5"/>
        <v>30.592592592592599</v>
      </c>
      <c r="AG11" s="6">
        <f t="shared" si="5"/>
        <v>28.777777777777779</v>
      </c>
      <c r="AH11" s="6">
        <f t="shared" si="5"/>
        <v>26.111111111111114</v>
      </c>
      <c r="AI11" s="6">
        <f t="shared" si="5"/>
        <v>24.74074074074074</v>
      </c>
      <c r="AJ11" s="34">
        <f t="shared" si="5"/>
        <v>21.444444444444443</v>
      </c>
      <c r="AL11">
        <v>56</v>
      </c>
      <c r="AM11">
        <f>AB19</f>
        <v>59.574468085106382</v>
      </c>
      <c r="AN11">
        <f>AB31</f>
        <v>56.202143950995406</v>
      </c>
      <c r="AO11">
        <v>44.8</v>
      </c>
      <c r="AP11" s="42">
        <f>AB11</f>
        <v>60.592592592592588</v>
      </c>
    </row>
    <row r="12" spans="6:42" ht="15" customHeight="1" thickBot="1" x14ac:dyDescent="0.3">
      <c r="H12" s="140" t="s">
        <v>13</v>
      </c>
      <c r="I12" s="11" t="s">
        <v>6</v>
      </c>
      <c r="J12" s="3">
        <v>6.36</v>
      </c>
      <c r="K12" s="3">
        <v>4.96</v>
      </c>
      <c r="L12" s="40">
        <v>3.82</v>
      </c>
      <c r="M12" s="3">
        <v>3.07</v>
      </c>
      <c r="N12" s="3">
        <v>2.5099999999999998</v>
      </c>
      <c r="O12" s="3">
        <v>2.2200000000000002</v>
      </c>
      <c r="P12" s="3">
        <v>1.9</v>
      </c>
      <c r="Q12" s="19">
        <v>1.8</v>
      </c>
      <c r="R12" s="1">
        <v>1.65</v>
      </c>
      <c r="S12" s="1">
        <v>1.57</v>
      </c>
      <c r="T12" s="1">
        <v>1.34</v>
      </c>
      <c r="U12" s="1"/>
      <c r="V12" s="1"/>
      <c r="W12" s="143" t="s">
        <v>29</v>
      </c>
      <c r="X12" s="140" t="s">
        <v>44</v>
      </c>
      <c r="Y12" s="11" t="s">
        <v>6</v>
      </c>
      <c r="Z12" s="6">
        <f t="shared" ref="Z12:Z35" si="6">J12/$J12*100</f>
        <v>100</v>
      </c>
      <c r="AA12" s="3"/>
      <c r="AB12" s="47">
        <f t="shared" ref="AB12:AB14" si="7">L12/$J12*100</f>
        <v>60.062893081761004</v>
      </c>
      <c r="AC12" s="3"/>
      <c r="AD12" s="3"/>
      <c r="AE12" s="3"/>
      <c r="AF12" s="3"/>
      <c r="AG12" s="4"/>
      <c r="AL12">
        <v>112</v>
      </c>
      <c r="AM12">
        <f>AB23</f>
        <v>61.747211895910766</v>
      </c>
      <c r="AN12">
        <f>AB35</f>
        <v>59.701492537313442</v>
      </c>
      <c r="AO12">
        <v>89.6</v>
      </c>
      <c r="AP12">
        <f>AB11</f>
        <v>60.592592592592588</v>
      </c>
    </row>
    <row r="13" spans="6:42" ht="15.75" thickBot="1" x14ac:dyDescent="0.3">
      <c r="H13" s="141"/>
      <c r="I13" s="9" t="s">
        <v>4</v>
      </c>
      <c r="J13" s="1">
        <v>6.79</v>
      </c>
      <c r="K13" s="1">
        <v>5.18</v>
      </c>
      <c r="L13" s="38">
        <v>3.9</v>
      </c>
      <c r="M13" s="1">
        <v>3.01</v>
      </c>
      <c r="N13" s="1">
        <v>2.33</v>
      </c>
      <c r="O13" s="1">
        <v>1.83</v>
      </c>
      <c r="P13" s="1">
        <v>1.67</v>
      </c>
      <c r="Q13" s="17">
        <v>1.66</v>
      </c>
      <c r="R13" s="21">
        <v>1.34</v>
      </c>
      <c r="S13" s="1">
        <v>1.58</v>
      </c>
      <c r="T13" s="1">
        <v>1.56</v>
      </c>
      <c r="U13" s="1"/>
      <c r="V13" s="1"/>
      <c r="W13" s="143"/>
      <c r="X13" s="141"/>
      <c r="Y13" s="9" t="s">
        <v>4</v>
      </c>
      <c r="Z13" s="6">
        <f t="shared" si="6"/>
        <v>100</v>
      </c>
      <c r="AA13" s="1"/>
      <c r="AB13" s="47">
        <f t="shared" si="7"/>
        <v>57.437407952871865</v>
      </c>
      <c r="AC13" s="1"/>
      <c r="AD13" s="1"/>
      <c r="AE13" s="1"/>
      <c r="AF13" s="1"/>
      <c r="AG13" s="5"/>
    </row>
    <row r="14" spans="6:42" ht="15.75" thickBot="1" x14ac:dyDescent="0.3">
      <c r="H14" s="141"/>
      <c r="I14" s="9" t="s">
        <v>5</v>
      </c>
      <c r="J14" s="1">
        <v>8.44</v>
      </c>
      <c r="K14" s="1">
        <v>5.12</v>
      </c>
      <c r="L14" s="38">
        <v>3.34</v>
      </c>
      <c r="M14" s="1">
        <v>2.48</v>
      </c>
      <c r="N14" s="1">
        <v>2</v>
      </c>
      <c r="O14" s="1">
        <v>1.97</v>
      </c>
      <c r="P14" s="1">
        <v>1.63</v>
      </c>
      <c r="Q14" s="17">
        <v>1.54</v>
      </c>
      <c r="R14" s="1">
        <v>1.42</v>
      </c>
      <c r="S14" s="1">
        <v>1.39</v>
      </c>
      <c r="T14" s="1">
        <v>1.4</v>
      </c>
      <c r="U14" s="1"/>
      <c r="V14" s="1"/>
      <c r="W14" s="143"/>
      <c r="X14" s="141"/>
      <c r="Y14" s="9" t="s">
        <v>5</v>
      </c>
      <c r="Z14" s="6">
        <f t="shared" si="6"/>
        <v>100</v>
      </c>
      <c r="AA14" s="1"/>
      <c r="AB14" s="47">
        <f t="shared" si="7"/>
        <v>39.573459715639814</v>
      </c>
      <c r="AC14" s="1"/>
      <c r="AD14" s="1"/>
      <c r="AE14" s="1"/>
      <c r="AF14" s="1"/>
      <c r="AG14" s="5"/>
    </row>
    <row r="15" spans="6:42" ht="19.5" thickBot="1" x14ac:dyDescent="0.35">
      <c r="H15" s="141"/>
      <c r="I15" s="12" t="s">
        <v>1</v>
      </c>
      <c r="J15" s="1">
        <f t="shared" ref="J15:T15" si="8">AVERAGE(J12:J14)</f>
        <v>7.1966666666666663</v>
      </c>
      <c r="K15" s="1">
        <f t="shared" si="8"/>
        <v>5.0866666666666669</v>
      </c>
      <c r="L15" s="38">
        <f t="shared" si="8"/>
        <v>3.6866666666666661</v>
      </c>
      <c r="M15" s="1">
        <f t="shared" si="8"/>
        <v>2.8533333333333335</v>
      </c>
      <c r="N15" s="1">
        <f t="shared" si="8"/>
        <v>2.2799999999999998</v>
      </c>
      <c r="O15" s="1">
        <f t="shared" si="8"/>
        <v>2.0066666666666668</v>
      </c>
      <c r="P15" s="1">
        <f t="shared" si="8"/>
        <v>1.7333333333333332</v>
      </c>
      <c r="Q15" s="17">
        <f t="shared" si="8"/>
        <v>1.6666666666666667</v>
      </c>
      <c r="R15" s="17">
        <f t="shared" si="8"/>
        <v>1.47</v>
      </c>
      <c r="S15" s="17">
        <f t="shared" si="8"/>
        <v>1.5133333333333334</v>
      </c>
      <c r="T15" s="17">
        <f t="shared" si="8"/>
        <v>1.4333333333333336</v>
      </c>
      <c r="U15" s="1"/>
      <c r="V15" s="1"/>
      <c r="W15" s="143"/>
      <c r="X15" s="141"/>
      <c r="Y15" s="12" t="s">
        <v>1</v>
      </c>
      <c r="Z15" s="6">
        <f t="shared" si="6"/>
        <v>100</v>
      </c>
      <c r="AA15" s="1">
        <f t="shared" ref="AA15:AJ15" si="9">K15/$J$15*100</f>
        <v>70.680870773506257</v>
      </c>
      <c r="AB15" s="48">
        <f>L15/$J15*100</f>
        <v>51.227420101899021</v>
      </c>
      <c r="AC15" s="1">
        <f t="shared" si="9"/>
        <v>39.647985178323303</v>
      </c>
      <c r="AD15" s="1">
        <f t="shared" si="9"/>
        <v>31.681333950903195</v>
      </c>
      <c r="AE15" s="1">
        <f t="shared" si="9"/>
        <v>27.883279295970357</v>
      </c>
      <c r="AF15" s="1">
        <f t="shared" si="9"/>
        <v>24.085224641037517</v>
      </c>
      <c r="AG15" s="1">
        <f t="shared" si="9"/>
        <v>23.158869847151461</v>
      </c>
      <c r="AH15" s="1">
        <f t="shared" si="9"/>
        <v>20.426123205187587</v>
      </c>
      <c r="AI15" s="1">
        <f t="shared" si="9"/>
        <v>21.028253821213529</v>
      </c>
      <c r="AJ15" s="21">
        <f t="shared" si="9"/>
        <v>19.91662806855026</v>
      </c>
    </row>
    <row r="16" spans="6:42" ht="15.75" thickBot="1" x14ac:dyDescent="0.3">
      <c r="H16" s="141"/>
      <c r="I16" s="13" t="s">
        <v>7</v>
      </c>
      <c r="J16" s="1">
        <v>11.91</v>
      </c>
      <c r="K16" s="1">
        <v>9.7100000000000009</v>
      </c>
      <c r="L16" s="38">
        <v>8.4</v>
      </c>
      <c r="M16" s="1">
        <v>7.28</v>
      </c>
      <c r="N16" s="1">
        <v>6.19</v>
      </c>
      <c r="O16" s="1">
        <v>5.51</v>
      </c>
      <c r="P16" s="1">
        <v>4.8499999999999996</v>
      </c>
      <c r="Q16" s="17">
        <v>4.53</v>
      </c>
      <c r="R16" s="1">
        <v>4.09</v>
      </c>
      <c r="S16" s="1">
        <v>3.76</v>
      </c>
      <c r="T16" s="1">
        <v>2.84</v>
      </c>
      <c r="U16" s="1"/>
      <c r="V16" s="1"/>
      <c r="W16" s="144" t="s">
        <v>30</v>
      </c>
      <c r="X16" s="141"/>
      <c r="Y16" s="13" t="s">
        <v>7</v>
      </c>
      <c r="Z16" s="6">
        <f t="shared" si="6"/>
        <v>100</v>
      </c>
      <c r="AA16" s="1"/>
      <c r="AB16" s="46">
        <f t="shared" ref="AB16:AB18" si="10">L16/$J16*100</f>
        <v>70.528967254408059</v>
      </c>
      <c r="AC16" s="1"/>
      <c r="AD16" s="1"/>
      <c r="AE16" s="1"/>
      <c r="AF16" s="1"/>
      <c r="AG16" s="5"/>
    </row>
    <row r="17" spans="8:36" ht="15.75" thickBot="1" x14ac:dyDescent="0.3">
      <c r="H17" s="141"/>
      <c r="I17" s="9" t="s">
        <v>8</v>
      </c>
      <c r="J17" s="1">
        <v>10.41</v>
      </c>
      <c r="K17" s="1">
        <v>6.58</v>
      </c>
      <c r="L17" s="38">
        <v>5.04</v>
      </c>
      <c r="M17" s="1">
        <v>4.04</v>
      </c>
      <c r="N17" s="1">
        <v>3.32</v>
      </c>
      <c r="O17" s="1">
        <v>2.96</v>
      </c>
      <c r="P17" s="1">
        <v>2.59</v>
      </c>
      <c r="Q17" s="17">
        <v>2.46</v>
      </c>
      <c r="R17" s="1">
        <v>2.27</v>
      </c>
      <c r="S17" s="1">
        <v>2.17</v>
      </c>
      <c r="T17" s="1">
        <v>1.98</v>
      </c>
      <c r="U17" s="1"/>
      <c r="V17" s="1"/>
      <c r="W17" s="144"/>
      <c r="X17" s="141"/>
      <c r="Y17" s="9" t="s">
        <v>8</v>
      </c>
      <c r="Z17" s="6">
        <f t="shared" si="6"/>
        <v>100</v>
      </c>
      <c r="AA17" s="1"/>
      <c r="AB17" s="46">
        <f t="shared" si="10"/>
        <v>48.414985590778095</v>
      </c>
      <c r="AC17" s="1"/>
      <c r="AD17" s="1"/>
      <c r="AE17" s="1"/>
      <c r="AF17" s="1"/>
      <c r="AG17" s="5"/>
    </row>
    <row r="18" spans="8:36" ht="15.75" thickBot="1" x14ac:dyDescent="0.3">
      <c r="H18" s="141"/>
      <c r="I18" s="9" t="s">
        <v>9</v>
      </c>
      <c r="J18" s="1">
        <v>9.64</v>
      </c>
      <c r="K18" s="1">
        <v>7.48</v>
      </c>
      <c r="L18" s="38">
        <v>5.6</v>
      </c>
      <c r="M18" s="1">
        <v>4.47</v>
      </c>
      <c r="N18" s="1">
        <v>3.47</v>
      </c>
      <c r="O18" s="1">
        <v>2.99</v>
      </c>
      <c r="P18" s="1">
        <v>2.66</v>
      </c>
      <c r="Q18" s="17">
        <v>2.52</v>
      </c>
      <c r="R18" s="1">
        <v>2.34</v>
      </c>
      <c r="S18" s="1">
        <v>2.2599999999999998</v>
      </c>
      <c r="T18" s="1">
        <v>2.16</v>
      </c>
      <c r="U18" s="1"/>
      <c r="V18" s="1"/>
      <c r="W18" s="144"/>
      <c r="X18" s="141"/>
      <c r="Y18" s="9" t="s">
        <v>9</v>
      </c>
      <c r="Z18" s="6">
        <f t="shared" si="6"/>
        <v>100</v>
      </c>
      <c r="AA18" s="1"/>
      <c r="AB18" s="46">
        <f t="shared" si="10"/>
        <v>58.091286307053934</v>
      </c>
      <c r="AC18" s="1"/>
      <c r="AD18" s="1"/>
      <c r="AE18" s="1"/>
      <c r="AF18" s="1"/>
      <c r="AG18" s="5"/>
    </row>
    <row r="19" spans="8:36" ht="19.5" thickBot="1" x14ac:dyDescent="0.35">
      <c r="H19" s="141"/>
      <c r="I19" s="12" t="s">
        <v>1</v>
      </c>
      <c r="J19" s="1">
        <f t="shared" ref="J19:T19" si="11">AVERAGE(J16:J18)</f>
        <v>10.653333333333334</v>
      </c>
      <c r="K19" s="1">
        <f t="shared" si="11"/>
        <v>7.9233333333333329</v>
      </c>
      <c r="L19" s="38">
        <f t="shared" si="11"/>
        <v>6.3466666666666667</v>
      </c>
      <c r="M19" s="1">
        <f t="shared" si="11"/>
        <v>5.2633333333333328</v>
      </c>
      <c r="N19" s="1">
        <f t="shared" si="11"/>
        <v>4.3266666666666671</v>
      </c>
      <c r="O19" s="1">
        <f t="shared" si="11"/>
        <v>3.82</v>
      </c>
      <c r="P19" s="1">
        <f t="shared" si="11"/>
        <v>3.3666666666666667</v>
      </c>
      <c r="Q19" s="17">
        <f t="shared" si="11"/>
        <v>3.17</v>
      </c>
      <c r="R19" s="17">
        <f t="shared" si="11"/>
        <v>2.9</v>
      </c>
      <c r="S19" s="17">
        <f t="shared" si="11"/>
        <v>2.73</v>
      </c>
      <c r="T19" s="17">
        <f t="shared" si="11"/>
        <v>2.3266666666666667</v>
      </c>
      <c r="U19" s="1"/>
      <c r="V19" s="1"/>
      <c r="W19" s="144"/>
      <c r="X19" s="141"/>
      <c r="Y19" s="12" t="s">
        <v>1</v>
      </c>
      <c r="Z19" s="6">
        <f t="shared" si="6"/>
        <v>100</v>
      </c>
      <c r="AA19" s="1">
        <f t="shared" ref="AA19:AJ19" si="12">K19/$J$19*100</f>
        <v>74.37421777221526</v>
      </c>
      <c r="AB19" s="50">
        <f>L19/$J19*100</f>
        <v>59.574468085106382</v>
      </c>
      <c r="AC19" s="1">
        <f t="shared" si="12"/>
        <v>49.405506883604495</v>
      </c>
      <c r="AD19" s="1">
        <f t="shared" si="12"/>
        <v>40.613266583229034</v>
      </c>
      <c r="AE19" s="1">
        <f t="shared" si="12"/>
        <v>35.857321652065075</v>
      </c>
      <c r="AF19" s="1">
        <f t="shared" si="12"/>
        <v>31.602002503128908</v>
      </c>
      <c r="AG19" s="1">
        <f t="shared" si="12"/>
        <v>29.755944931163953</v>
      </c>
      <c r="AH19" s="1">
        <f t="shared" si="12"/>
        <v>27.221526908635791</v>
      </c>
      <c r="AI19" s="1">
        <f t="shared" si="12"/>
        <v>25.625782227784725</v>
      </c>
      <c r="AJ19" s="1">
        <f t="shared" si="12"/>
        <v>21.83979974968711</v>
      </c>
    </row>
    <row r="20" spans="8:36" ht="15.75" thickBot="1" x14ac:dyDescent="0.3">
      <c r="H20" s="141"/>
      <c r="I20" s="13" t="s">
        <v>10</v>
      </c>
      <c r="J20" s="1">
        <v>7.25</v>
      </c>
      <c r="K20" s="1">
        <v>5.58</v>
      </c>
      <c r="L20" s="38">
        <v>4.1900000000000004</v>
      </c>
      <c r="M20" s="1">
        <v>3.33</v>
      </c>
      <c r="N20" s="1">
        <v>2.67</v>
      </c>
      <c r="O20" s="1">
        <v>2.27</v>
      </c>
      <c r="P20" s="1">
        <v>1.93</v>
      </c>
      <c r="Q20" s="17">
        <v>1.8</v>
      </c>
      <c r="R20" s="1">
        <v>1.65</v>
      </c>
      <c r="S20" s="1">
        <v>1.57</v>
      </c>
      <c r="T20" s="1">
        <v>1.37</v>
      </c>
      <c r="U20" s="1"/>
      <c r="V20" s="1"/>
      <c r="W20" s="143" t="s">
        <v>31</v>
      </c>
      <c r="X20" s="141"/>
      <c r="Y20" s="13" t="s">
        <v>10</v>
      </c>
      <c r="Z20" s="6">
        <f t="shared" si="6"/>
        <v>100</v>
      </c>
      <c r="AA20" s="1"/>
      <c r="AB20" s="38">
        <f t="shared" ref="AB20:AB22" si="13">L20/$J20*100</f>
        <v>57.793103448275865</v>
      </c>
      <c r="AC20" s="1"/>
      <c r="AD20" s="1"/>
      <c r="AE20" s="1"/>
      <c r="AF20" s="1"/>
      <c r="AG20" s="5"/>
    </row>
    <row r="21" spans="8:36" ht="15.75" thickBot="1" x14ac:dyDescent="0.3">
      <c r="H21" s="141"/>
      <c r="I21" s="9" t="s">
        <v>11</v>
      </c>
      <c r="J21" s="1">
        <v>7.39</v>
      </c>
      <c r="K21" s="1">
        <v>5.67</v>
      </c>
      <c r="L21" s="38">
        <v>4.74</v>
      </c>
      <c r="M21" s="1">
        <v>4.05</v>
      </c>
      <c r="N21" s="1">
        <v>3.49</v>
      </c>
      <c r="O21" s="1">
        <v>3.15</v>
      </c>
      <c r="P21" s="1">
        <v>2.81</v>
      </c>
      <c r="Q21" s="17">
        <v>2.65</v>
      </c>
      <c r="R21" s="1">
        <v>2.4300000000000002</v>
      </c>
      <c r="S21" s="1">
        <v>2.2599999999999998</v>
      </c>
      <c r="T21" s="1">
        <v>1.74</v>
      </c>
      <c r="U21" s="1"/>
      <c r="V21" s="1"/>
      <c r="W21" s="143"/>
      <c r="X21" s="141"/>
      <c r="Y21" s="9" t="s">
        <v>11</v>
      </c>
      <c r="Z21" s="6">
        <f t="shared" si="6"/>
        <v>100</v>
      </c>
      <c r="AA21" s="1"/>
      <c r="AB21" s="38">
        <f t="shared" si="13"/>
        <v>64.140730717185392</v>
      </c>
      <c r="AC21" s="1"/>
      <c r="AD21" s="1"/>
      <c r="AE21" s="1"/>
      <c r="AF21" s="1"/>
      <c r="AG21" s="5"/>
    </row>
    <row r="22" spans="8:36" ht="15.75" thickBot="1" x14ac:dyDescent="0.3">
      <c r="H22" s="141"/>
      <c r="I22" s="9" t="s">
        <v>12</v>
      </c>
      <c r="J22" s="1">
        <v>12.26</v>
      </c>
      <c r="K22" s="1">
        <v>9.31</v>
      </c>
      <c r="L22" s="38">
        <v>7.68</v>
      </c>
      <c r="M22" s="1">
        <v>6.38</v>
      </c>
      <c r="N22" s="1">
        <v>5.36</v>
      </c>
      <c r="O22" s="1">
        <v>4.6900000000000004</v>
      </c>
      <c r="P22" s="1">
        <v>4.05</v>
      </c>
      <c r="Q22" s="17">
        <v>3.74</v>
      </c>
      <c r="R22" s="1">
        <v>3.4</v>
      </c>
      <c r="S22" s="1">
        <v>3.16</v>
      </c>
      <c r="T22" s="1">
        <v>2.59</v>
      </c>
      <c r="U22" s="1"/>
      <c r="V22" s="1"/>
      <c r="W22" s="143"/>
      <c r="X22" s="141"/>
      <c r="Y22" s="9" t="s">
        <v>12</v>
      </c>
      <c r="Z22" s="6">
        <f t="shared" si="6"/>
        <v>100</v>
      </c>
      <c r="AA22" s="1"/>
      <c r="AB22" s="38">
        <f t="shared" si="13"/>
        <v>62.642740619902114</v>
      </c>
      <c r="AC22" s="1"/>
      <c r="AD22" s="1"/>
      <c r="AE22" s="1"/>
      <c r="AF22" s="1"/>
      <c r="AG22" s="5"/>
    </row>
    <row r="23" spans="8:36" ht="19.5" thickBot="1" x14ac:dyDescent="0.35">
      <c r="H23" s="142"/>
      <c r="I23" s="10" t="s">
        <v>1</v>
      </c>
      <c r="J23" s="6">
        <f t="shared" ref="J23:T23" si="14">AVERAGE(J20:J22)</f>
        <v>8.9666666666666668</v>
      </c>
      <c r="K23" s="6">
        <f t="shared" si="14"/>
        <v>6.8533333333333344</v>
      </c>
      <c r="L23" s="41">
        <f t="shared" si="14"/>
        <v>5.5366666666666662</v>
      </c>
      <c r="M23" s="6">
        <f t="shared" si="14"/>
        <v>4.5866666666666669</v>
      </c>
      <c r="N23" s="6">
        <f t="shared" si="14"/>
        <v>3.84</v>
      </c>
      <c r="O23" s="6">
        <f t="shared" si="14"/>
        <v>3.3699999999999997</v>
      </c>
      <c r="P23" s="6">
        <f t="shared" si="14"/>
        <v>2.9299999999999997</v>
      </c>
      <c r="Q23" s="20">
        <f t="shared" si="14"/>
        <v>2.7300000000000004</v>
      </c>
      <c r="R23" s="20">
        <f t="shared" si="14"/>
        <v>2.4933333333333336</v>
      </c>
      <c r="S23" s="20">
        <f t="shared" si="14"/>
        <v>2.33</v>
      </c>
      <c r="T23" s="20">
        <f t="shared" si="14"/>
        <v>1.9000000000000001</v>
      </c>
      <c r="U23" s="1"/>
      <c r="V23" s="1"/>
      <c r="W23" s="143"/>
      <c r="X23" s="142"/>
      <c r="Y23" s="10" t="s">
        <v>1</v>
      </c>
      <c r="Z23" s="6">
        <f t="shared" si="6"/>
        <v>100</v>
      </c>
      <c r="AA23" s="6">
        <f t="shared" ref="AA23:AJ23" si="15">K23/$J$23*100</f>
        <v>76.431226765799266</v>
      </c>
      <c r="AB23" s="49">
        <f>L23/$J23*100</f>
        <v>61.747211895910766</v>
      </c>
      <c r="AC23" s="6">
        <f t="shared" si="15"/>
        <v>51.152416356877325</v>
      </c>
      <c r="AD23" s="6">
        <f t="shared" si="15"/>
        <v>42.825278810408918</v>
      </c>
      <c r="AE23" s="6">
        <f t="shared" si="15"/>
        <v>37.583643122676577</v>
      </c>
      <c r="AF23" s="6">
        <f t="shared" si="15"/>
        <v>32.676579925650557</v>
      </c>
      <c r="AG23" s="6">
        <f t="shared" si="15"/>
        <v>30.446096654275095</v>
      </c>
      <c r="AH23" s="6">
        <f t="shared" si="15"/>
        <v>27.806691449814132</v>
      </c>
      <c r="AI23" s="6">
        <f t="shared" si="15"/>
        <v>25.985130111524164</v>
      </c>
      <c r="AJ23" s="6">
        <f t="shared" si="15"/>
        <v>21.189591078066915</v>
      </c>
    </row>
    <row r="24" spans="8:36" ht="15.75" thickBot="1" x14ac:dyDescent="0.3">
      <c r="H24" s="140" t="s">
        <v>14</v>
      </c>
      <c r="I24" s="11" t="s">
        <v>6</v>
      </c>
      <c r="J24" s="3">
        <v>6.45</v>
      </c>
      <c r="K24" s="3">
        <v>5.48</v>
      </c>
      <c r="L24" s="40">
        <v>4.7300000000000004</v>
      </c>
      <c r="M24" s="3">
        <v>4.16</v>
      </c>
      <c r="N24" s="3">
        <v>3.69</v>
      </c>
      <c r="O24" s="3">
        <v>3.33</v>
      </c>
      <c r="P24" s="3">
        <v>2.98</v>
      </c>
      <c r="Q24" s="19">
        <v>2.8</v>
      </c>
      <c r="R24" s="1">
        <v>2.5499999999999998</v>
      </c>
      <c r="S24" s="1">
        <v>2.31</v>
      </c>
      <c r="T24" s="1">
        <v>1.7</v>
      </c>
      <c r="U24" s="1"/>
      <c r="V24" s="1"/>
      <c r="W24" s="143" t="s">
        <v>26</v>
      </c>
      <c r="X24" s="140" t="s">
        <v>14</v>
      </c>
      <c r="Y24" s="11" t="s">
        <v>6</v>
      </c>
      <c r="Z24" s="6">
        <f t="shared" si="6"/>
        <v>100</v>
      </c>
      <c r="AA24" s="3"/>
      <c r="AB24" s="41">
        <f t="shared" ref="AB24:AB26" si="16">L24/$J24*100</f>
        <v>73.333333333333343</v>
      </c>
      <c r="AC24" s="3"/>
      <c r="AD24" s="3"/>
      <c r="AE24" s="3"/>
      <c r="AF24" s="3"/>
      <c r="AG24" s="4"/>
    </row>
    <row r="25" spans="8:36" ht="15.75" thickBot="1" x14ac:dyDescent="0.3">
      <c r="H25" s="141"/>
      <c r="I25" s="9" t="s">
        <v>4</v>
      </c>
      <c r="J25" s="1">
        <v>7.45</v>
      </c>
      <c r="K25" s="1">
        <v>5.8</v>
      </c>
      <c r="L25" s="38">
        <v>4.76</v>
      </c>
      <c r="M25" s="1">
        <v>3.92</v>
      </c>
      <c r="N25" s="1">
        <v>3.25</v>
      </c>
      <c r="O25" s="1">
        <v>2.8</v>
      </c>
      <c r="P25" s="1">
        <v>2.38</v>
      </c>
      <c r="Q25" s="17">
        <v>2.21</v>
      </c>
      <c r="R25" s="1">
        <v>1.99</v>
      </c>
      <c r="S25" s="1">
        <v>1.84</v>
      </c>
      <c r="T25" s="1">
        <v>1.52</v>
      </c>
      <c r="U25" s="1"/>
      <c r="V25" s="1"/>
      <c r="W25" s="143"/>
      <c r="X25" s="141"/>
      <c r="Y25" s="9" t="s">
        <v>4</v>
      </c>
      <c r="Z25" s="6">
        <f t="shared" si="6"/>
        <v>100</v>
      </c>
      <c r="AA25" s="1"/>
      <c r="AB25" s="41">
        <f t="shared" si="16"/>
        <v>63.892617449664421</v>
      </c>
      <c r="AC25" s="1"/>
      <c r="AD25" s="1"/>
      <c r="AE25" s="1"/>
      <c r="AF25" s="1"/>
      <c r="AG25" s="5"/>
    </row>
    <row r="26" spans="8:36" ht="15.75" thickBot="1" x14ac:dyDescent="0.3">
      <c r="H26" s="141"/>
      <c r="I26" s="9" t="s">
        <v>5</v>
      </c>
      <c r="J26" s="1">
        <v>7.96</v>
      </c>
      <c r="K26" s="1">
        <v>6.22</v>
      </c>
      <c r="L26" s="38">
        <v>5.29</v>
      </c>
      <c r="M26" s="1">
        <v>4.54</v>
      </c>
      <c r="N26" s="1">
        <v>3.88</v>
      </c>
      <c r="O26" s="1">
        <v>3.51</v>
      </c>
      <c r="P26" s="1">
        <v>3.1</v>
      </c>
      <c r="Q26" s="17">
        <v>2.89</v>
      </c>
      <c r="R26" s="1">
        <v>2.66</v>
      </c>
      <c r="S26" s="1">
        <v>2.41</v>
      </c>
      <c r="T26" s="1">
        <v>1.88</v>
      </c>
      <c r="U26" s="1"/>
      <c r="V26" s="1"/>
      <c r="W26" s="143"/>
      <c r="X26" s="141"/>
      <c r="Y26" s="9" t="s">
        <v>5</v>
      </c>
      <c r="Z26" s="6">
        <f t="shared" si="6"/>
        <v>100</v>
      </c>
      <c r="AA26" s="1"/>
      <c r="AB26" s="41">
        <f t="shared" si="16"/>
        <v>66.457286432160799</v>
      </c>
      <c r="AC26" s="1"/>
      <c r="AD26" s="1"/>
      <c r="AE26" s="1"/>
      <c r="AF26" s="1"/>
      <c r="AG26" s="5"/>
    </row>
    <row r="27" spans="8:36" ht="19.5" thickBot="1" x14ac:dyDescent="0.35">
      <c r="H27" s="141"/>
      <c r="I27" s="12" t="s">
        <v>1</v>
      </c>
      <c r="J27" s="1">
        <f t="shared" ref="J27:T27" si="17">AVERAGE(J24:J26)</f>
        <v>7.2866666666666662</v>
      </c>
      <c r="K27" s="1">
        <f t="shared" si="17"/>
        <v>5.833333333333333</v>
      </c>
      <c r="L27" s="38">
        <f t="shared" si="17"/>
        <v>4.9266666666666667</v>
      </c>
      <c r="M27" s="1">
        <f t="shared" si="17"/>
        <v>4.206666666666667</v>
      </c>
      <c r="N27" s="1">
        <f t="shared" si="17"/>
        <v>3.6066666666666669</v>
      </c>
      <c r="O27" s="1">
        <f t="shared" si="17"/>
        <v>3.2133333333333334</v>
      </c>
      <c r="P27" s="1">
        <f t="shared" si="17"/>
        <v>2.82</v>
      </c>
      <c r="Q27" s="17">
        <f t="shared" si="17"/>
        <v>2.6333333333333333</v>
      </c>
      <c r="R27" s="17">
        <f t="shared" si="17"/>
        <v>2.4</v>
      </c>
      <c r="S27" s="17">
        <f t="shared" si="17"/>
        <v>2.186666666666667</v>
      </c>
      <c r="T27" s="17">
        <f t="shared" si="17"/>
        <v>1.7</v>
      </c>
      <c r="U27" s="1"/>
      <c r="V27" s="1"/>
      <c r="W27" s="143"/>
      <c r="X27" s="141"/>
      <c r="Y27" s="12" t="s">
        <v>1</v>
      </c>
      <c r="Z27" s="6">
        <f t="shared" si="6"/>
        <v>100</v>
      </c>
      <c r="AA27" s="1">
        <f t="shared" ref="AA27:AJ27" si="18">K27/$J$27*100</f>
        <v>80.054894784995426</v>
      </c>
      <c r="AB27" s="50">
        <f>L27/$J27*100</f>
        <v>67.612076852699005</v>
      </c>
      <c r="AC27" s="1">
        <f t="shared" si="18"/>
        <v>57.731015553522425</v>
      </c>
      <c r="AD27" s="1">
        <f t="shared" si="18"/>
        <v>49.496797804208612</v>
      </c>
      <c r="AE27" s="1">
        <f t="shared" si="18"/>
        <v>44.09881061299177</v>
      </c>
      <c r="AF27" s="1">
        <f t="shared" si="18"/>
        <v>38.700823421774935</v>
      </c>
      <c r="AG27" s="1">
        <f t="shared" si="18"/>
        <v>36.139066788655079</v>
      </c>
      <c r="AH27" s="1">
        <f t="shared" si="18"/>
        <v>32.936870997255262</v>
      </c>
      <c r="AI27" s="1">
        <f t="shared" si="18"/>
        <v>30.009149130832579</v>
      </c>
      <c r="AJ27" s="1">
        <f t="shared" si="18"/>
        <v>23.330283623055813</v>
      </c>
    </row>
    <row r="28" spans="8:36" ht="15.75" thickBot="1" x14ac:dyDescent="0.3">
      <c r="H28" s="141"/>
      <c r="I28" s="13" t="s">
        <v>7</v>
      </c>
      <c r="J28" s="1">
        <v>8.98</v>
      </c>
      <c r="K28" s="1">
        <v>6.77</v>
      </c>
      <c r="L28" s="38">
        <v>5.14</v>
      </c>
      <c r="M28" s="1">
        <v>4.2</v>
      </c>
      <c r="N28" s="1">
        <v>3.6</v>
      </c>
      <c r="O28" s="1">
        <v>3.26</v>
      </c>
      <c r="P28" s="1">
        <v>2.91</v>
      </c>
      <c r="Q28" s="17">
        <v>2.75</v>
      </c>
      <c r="R28" s="1">
        <v>2.5499999999999998</v>
      </c>
      <c r="S28" s="1">
        <v>2.42</v>
      </c>
      <c r="T28" s="1">
        <v>2.0499999999999998</v>
      </c>
      <c r="U28" s="1"/>
      <c r="V28" s="1"/>
      <c r="W28" s="144" t="s">
        <v>27</v>
      </c>
      <c r="X28" s="141"/>
      <c r="Y28" s="13" t="s">
        <v>7</v>
      </c>
      <c r="Z28" s="6">
        <f t="shared" si="6"/>
        <v>100</v>
      </c>
      <c r="AA28" s="1"/>
      <c r="AB28" s="38">
        <f t="shared" ref="AB28:AB30" si="19">L28/$J28*100</f>
        <v>57.238307349665916</v>
      </c>
      <c r="AC28" s="1"/>
      <c r="AD28" s="1"/>
      <c r="AE28" s="1"/>
      <c r="AF28" s="1"/>
      <c r="AG28" s="5"/>
    </row>
    <row r="29" spans="8:36" ht="15.75" thickBot="1" x14ac:dyDescent="0.3">
      <c r="H29" s="141"/>
      <c r="I29" s="9" t="s">
        <v>8</v>
      </c>
      <c r="J29" s="1">
        <v>9.1</v>
      </c>
      <c r="K29" s="1">
        <v>7.09</v>
      </c>
      <c r="L29" s="38">
        <v>5.87</v>
      </c>
      <c r="M29" s="1">
        <v>5.04</v>
      </c>
      <c r="N29" s="1">
        <v>4.3600000000000003</v>
      </c>
      <c r="O29" s="1">
        <v>3.94</v>
      </c>
      <c r="P29" s="1">
        <v>3.53</v>
      </c>
      <c r="Q29" s="17">
        <v>3.33</v>
      </c>
      <c r="R29" s="1">
        <v>3.05</v>
      </c>
      <c r="S29" s="1">
        <v>2.83</v>
      </c>
      <c r="T29" s="1">
        <v>2.27</v>
      </c>
      <c r="U29" s="1"/>
      <c r="V29" s="1"/>
      <c r="W29" s="144"/>
      <c r="X29" s="141"/>
      <c r="Y29" s="9" t="s">
        <v>8</v>
      </c>
      <c r="Z29" s="6">
        <f t="shared" si="6"/>
        <v>100</v>
      </c>
      <c r="AA29" s="1"/>
      <c r="AB29" s="38">
        <f t="shared" si="19"/>
        <v>64.505494505494511</v>
      </c>
      <c r="AC29" s="1"/>
      <c r="AD29" s="1"/>
      <c r="AE29" s="1"/>
      <c r="AF29" s="1"/>
      <c r="AG29" s="5"/>
    </row>
    <row r="30" spans="8:36" ht="15.75" thickBot="1" x14ac:dyDescent="0.3">
      <c r="H30" s="141"/>
      <c r="I30" s="9" t="s">
        <v>9</v>
      </c>
      <c r="J30" s="1">
        <v>14.57</v>
      </c>
      <c r="K30" s="1">
        <v>9.7899999999999991</v>
      </c>
      <c r="L30" s="38">
        <v>7.34</v>
      </c>
      <c r="M30" s="1">
        <v>5.79</v>
      </c>
      <c r="N30" s="1">
        <v>4.5</v>
      </c>
      <c r="O30" s="1">
        <v>3.81</v>
      </c>
      <c r="P30" s="1">
        <v>3.34</v>
      </c>
      <c r="Q30" s="17">
        <v>3.15</v>
      </c>
      <c r="R30" s="1">
        <v>2.94</v>
      </c>
      <c r="S30" s="1">
        <v>2.8</v>
      </c>
      <c r="T30" s="1">
        <v>2.48</v>
      </c>
      <c r="U30" s="1"/>
      <c r="V30" s="1"/>
      <c r="W30" s="144"/>
      <c r="X30" s="141"/>
      <c r="Y30" s="9" t="s">
        <v>9</v>
      </c>
      <c r="Z30" s="6">
        <f t="shared" si="6"/>
        <v>100</v>
      </c>
      <c r="AA30" s="1"/>
      <c r="AB30" s="38">
        <f t="shared" si="19"/>
        <v>50.377487989018533</v>
      </c>
      <c r="AC30" s="1"/>
      <c r="AD30" s="1"/>
      <c r="AE30" s="1"/>
      <c r="AF30" s="1"/>
      <c r="AG30" s="5"/>
    </row>
    <row r="31" spans="8:36" ht="19.5" thickBot="1" x14ac:dyDescent="0.35">
      <c r="H31" s="141"/>
      <c r="I31" s="12" t="s">
        <v>1</v>
      </c>
      <c r="J31" s="1">
        <f t="shared" ref="J31:T31" si="20">AVERAGE(J28:J30)</f>
        <v>10.883333333333333</v>
      </c>
      <c r="K31" s="1">
        <f t="shared" si="20"/>
        <v>7.8833333333333329</v>
      </c>
      <c r="L31" s="38">
        <f t="shared" si="20"/>
        <v>6.1166666666666671</v>
      </c>
      <c r="M31" s="1">
        <f t="shared" si="20"/>
        <v>5.0100000000000007</v>
      </c>
      <c r="N31" s="1">
        <f t="shared" si="20"/>
        <v>4.1533333333333333</v>
      </c>
      <c r="O31" s="1">
        <f t="shared" si="20"/>
        <v>3.67</v>
      </c>
      <c r="P31" s="1">
        <f t="shared" si="20"/>
        <v>3.26</v>
      </c>
      <c r="Q31" s="17">
        <f t="shared" si="20"/>
        <v>3.0766666666666667</v>
      </c>
      <c r="R31" s="17">
        <f t="shared" si="20"/>
        <v>2.8466666666666662</v>
      </c>
      <c r="S31" s="17">
        <f t="shared" si="20"/>
        <v>2.6833333333333336</v>
      </c>
      <c r="T31" s="17">
        <f t="shared" si="20"/>
        <v>2.2666666666666671</v>
      </c>
      <c r="U31" s="1"/>
      <c r="V31" s="1"/>
      <c r="W31" s="144"/>
      <c r="X31" s="141"/>
      <c r="Y31" s="12" t="s">
        <v>1</v>
      </c>
      <c r="Z31" s="6">
        <f t="shared" si="6"/>
        <v>100</v>
      </c>
      <c r="AA31" s="1">
        <f t="shared" ref="AA31:AJ31" si="21">K31/$J$31*100</f>
        <v>72.434915773353751</v>
      </c>
      <c r="AB31" s="50">
        <f>L31/$J31*100</f>
        <v>56.202143950995406</v>
      </c>
      <c r="AC31" s="1">
        <f t="shared" si="21"/>
        <v>46.033690658499246</v>
      </c>
      <c r="AD31" s="1">
        <f t="shared" si="21"/>
        <v>38.162327718223587</v>
      </c>
      <c r="AE31" s="1">
        <f t="shared" si="21"/>
        <v>33.721286370597241</v>
      </c>
      <c r="AF31" s="1">
        <f t="shared" si="21"/>
        <v>29.954058192955589</v>
      </c>
      <c r="AG31" s="1">
        <f t="shared" si="21"/>
        <v>28.269525267993878</v>
      </c>
      <c r="AH31" s="1">
        <f t="shared" si="21"/>
        <v>26.156202143950992</v>
      </c>
      <c r="AI31" s="1">
        <f t="shared" si="21"/>
        <v>24.655436447166927</v>
      </c>
      <c r="AJ31" s="1">
        <f t="shared" si="21"/>
        <v>20.826952526799392</v>
      </c>
    </row>
    <row r="32" spans="8:36" ht="15.75" thickBot="1" x14ac:dyDescent="0.3">
      <c r="H32" s="141"/>
      <c r="I32" s="13" t="s">
        <v>10</v>
      </c>
      <c r="J32" s="1">
        <v>5.4</v>
      </c>
      <c r="K32" s="1">
        <v>4.2699999999999996</v>
      </c>
      <c r="L32" s="38">
        <v>3.45</v>
      </c>
      <c r="M32" s="1">
        <v>2.86</v>
      </c>
      <c r="N32" s="1">
        <v>2.38</v>
      </c>
      <c r="O32" s="1">
        <v>2.0499999999999998</v>
      </c>
      <c r="P32" s="1">
        <v>1.71</v>
      </c>
      <c r="Q32" s="17">
        <v>1.52</v>
      </c>
      <c r="R32" s="1">
        <v>1.31</v>
      </c>
      <c r="S32" s="1">
        <v>1.22</v>
      </c>
      <c r="T32" s="1">
        <v>1.1100000000000001</v>
      </c>
      <c r="U32" s="1"/>
      <c r="V32" s="1"/>
      <c r="W32" s="143" t="s">
        <v>28</v>
      </c>
      <c r="X32" s="141"/>
      <c r="Y32" s="13" t="s">
        <v>10</v>
      </c>
      <c r="Z32" s="6">
        <f t="shared" si="6"/>
        <v>100</v>
      </c>
      <c r="AA32" s="1"/>
      <c r="AB32" s="38">
        <f t="shared" ref="AB32:AB34" si="22">L32/$J32*100</f>
        <v>63.888888888888886</v>
      </c>
      <c r="AC32" s="1"/>
      <c r="AD32" s="1"/>
      <c r="AE32" s="1"/>
      <c r="AF32" s="1"/>
      <c r="AG32" s="5"/>
    </row>
    <row r="33" spans="8:36" ht="15.75" thickBot="1" x14ac:dyDescent="0.3">
      <c r="H33" s="141"/>
      <c r="I33" s="9" t="s">
        <v>11</v>
      </c>
      <c r="J33" s="1">
        <v>10.1</v>
      </c>
      <c r="K33" s="1">
        <v>7.99</v>
      </c>
      <c r="L33" s="38">
        <v>6.69</v>
      </c>
      <c r="M33" s="1">
        <v>5.68</v>
      </c>
      <c r="N33" s="1">
        <v>4.66</v>
      </c>
      <c r="O33" s="1">
        <v>4</v>
      </c>
      <c r="P33" s="1">
        <v>3.49</v>
      </c>
      <c r="Q33" s="17">
        <v>3.2</v>
      </c>
      <c r="R33" s="1">
        <v>2.88</v>
      </c>
      <c r="S33" s="1">
        <v>2.64</v>
      </c>
      <c r="T33" s="1">
        <v>2.11</v>
      </c>
      <c r="U33" s="1"/>
      <c r="V33" s="1"/>
      <c r="W33" s="143"/>
      <c r="X33" s="141"/>
      <c r="Y33" s="9" t="s">
        <v>11</v>
      </c>
      <c r="Z33" s="6">
        <f t="shared" si="6"/>
        <v>100</v>
      </c>
      <c r="AA33" s="1"/>
      <c r="AB33" s="38">
        <f t="shared" si="22"/>
        <v>66.237623762376245</v>
      </c>
      <c r="AC33" s="1"/>
      <c r="AD33" s="1"/>
      <c r="AE33" s="1"/>
      <c r="AF33" s="1"/>
      <c r="AG33" s="5"/>
    </row>
    <row r="34" spans="8:36" ht="15.75" thickBot="1" x14ac:dyDescent="0.3">
      <c r="H34" s="141"/>
      <c r="I34" s="9" t="s">
        <v>12</v>
      </c>
      <c r="J34" s="1">
        <v>7.28</v>
      </c>
      <c r="K34" s="1">
        <v>4.82</v>
      </c>
      <c r="L34" s="38">
        <v>3.46</v>
      </c>
      <c r="M34" s="1">
        <v>2.65</v>
      </c>
      <c r="N34" s="1">
        <v>2.09</v>
      </c>
      <c r="O34" s="1">
        <v>1.8</v>
      </c>
      <c r="P34" s="1">
        <v>1.59</v>
      </c>
      <c r="Q34" s="17">
        <v>1.49</v>
      </c>
      <c r="R34" s="1">
        <v>1.44</v>
      </c>
      <c r="S34" s="1">
        <v>1.37</v>
      </c>
      <c r="T34" s="1">
        <v>1.31</v>
      </c>
      <c r="U34" s="1"/>
      <c r="V34" s="1"/>
      <c r="W34" s="143"/>
      <c r="X34" s="141"/>
      <c r="Y34" s="9" t="s">
        <v>12</v>
      </c>
      <c r="Z34" s="6">
        <f t="shared" si="6"/>
        <v>100</v>
      </c>
      <c r="AA34" s="1"/>
      <c r="AB34" s="38">
        <f t="shared" si="22"/>
        <v>47.527472527472526</v>
      </c>
      <c r="AC34" s="1"/>
      <c r="AD34" s="1"/>
      <c r="AE34" s="1"/>
      <c r="AF34" s="1"/>
      <c r="AG34" s="5"/>
    </row>
    <row r="35" spans="8:36" ht="19.5" thickBot="1" x14ac:dyDescent="0.35">
      <c r="H35" s="142"/>
      <c r="I35" s="10" t="s">
        <v>1</v>
      </c>
      <c r="J35" s="6">
        <f t="shared" ref="J35:T35" si="23">AVERAGE(J32:J34)</f>
        <v>7.5933333333333337</v>
      </c>
      <c r="K35" s="6">
        <f t="shared" si="23"/>
        <v>5.6933333333333325</v>
      </c>
      <c r="L35" s="41">
        <f t="shared" si="23"/>
        <v>4.5333333333333341</v>
      </c>
      <c r="M35" s="6">
        <f t="shared" si="23"/>
        <v>3.73</v>
      </c>
      <c r="N35" s="6">
        <f t="shared" si="23"/>
        <v>3.043333333333333</v>
      </c>
      <c r="O35" s="6">
        <f t="shared" si="23"/>
        <v>2.6166666666666667</v>
      </c>
      <c r="P35" s="6">
        <f t="shared" si="23"/>
        <v>2.2633333333333332</v>
      </c>
      <c r="Q35" s="20">
        <f t="shared" si="23"/>
        <v>2.0700000000000003</v>
      </c>
      <c r="R35" s="20">
        <f t="shared" si="23"/>
        <v>1.8766666666666663</v>
      </c>
      <c r="S35" s="20">
        <f t="shared" si="23"/>
        <v>1.7433333333333334</v>
      </c>
      <c r="T35" s="20">
        <f t="shared" si="23"/>
        <v>1.5099999999999998</v>
      </c>
      <c r="U35" s="1"/>
      <c r="V35" s="1"/>
      <c r="W35" s="143"/>
      <c r="X35" s="142"/>
      <c r="Y35" s="10" t="s">
        <v>1</v>
      </c>
      <c r="Z35" s="6">
        <f t="shared" si="6"/>
        <v>100</v>
      </c>
      <c r="AA35" s="6">
        <f t="shared" ref="AA35:AJ35" si="24">K35/$J$35*100</f>
        <v>74.978050921861268</v>
      </c>
      <c r="AB35" s="49">
        <f t="shared" si="24"/>
        <v>59.701492537313442</v>
      </c>
      <c r="AC35" s="6">
        <f t="shared" si="24"/>
        <v>49.122036874451268</v>
      </c>
      <c r="AD35" s="6">
        <f t="shared" si="24"/>
        <v>40.079016681299379</v>
      </c>
      <c r="AE35" s="6">
        <f t="shared" si="24"/>
        <v>34.46005267778753</v>
      </c>
      <c r="AF35" s="6">
        <f t="shared" si="24"/>
        <v>29.806848112379274</v>
      </c>
      <c r="AG35" s="6">
        <f t="shared" si="24"/>
        <v>27.260755048287976</v>
      </c>
      <c r="AH35" s="6">
        <f t="shared" si="24"/>
        <v>24.714661984196656</v>
      </c>
      <c r="AI35" s="6">
        <f t="shared" si="24"/>
        <v>22.958735733099207</v>
      </c>
      <c r="AJ35" s="6">
        <f t="shared" si="24"/>
        <v>19.88586479367866</v>
      </c>
    </row>
    <row r="40" spans="8:36" ht="78" customHeight="1" x14ac:dyDescent="0.25">
      <c r="X40" t="s">
        <v>0</v>
      </c>
      <c r="Y40" s="44" t="s">
        <v>45</v>
      </c>
    </row>
    <row r="41" spans="8:36" x14ac:dyDescent="0.25">
      <c r="X41">
        <f>AB8</f>
        <v>62.248520710059175</v>
      </c>
      <c r="Y41">
        <f>AB12</f>
        <v>60.062893081761004</v>
      </c>
    </row>
    <row r="42" spans="8:36" x14ac:dyDescent="0.25">
      <c r="X42">
        <f t="shared" ref="X42:X43" si="25">AB9</f>
        <v>64.606741573033716</v>
      </c>
      <c r="Y42">
        <f t="shared" ref="Y42:Y43" si="26">AB13</f>
        <v>57.437407952871865</v>
      </c>
    </row>
    <row r="43" spans="8:36" x14ac:dyDescent="0.25">
      <c r="X43">
        <f t="shared" si="25"/>
        <v>53.367217280813215</v>
      </c>
      <c r="Y43">
        <f t="shared" si="26"/>
        <v>39.573459715639814</v>
      </c>
    </row>
    <row r="45" spans="8:36" x14ac:dyDescent="0.25">
      <c r="AA45" t="s">
        <v>46</v>
      </c>
    </row>
    <row r="47" spans="8:36" ht="21" thickBot="1" x14ac:dyDescent="0.3">
      <c r="P47" s="54" t="s">
        <v>64</v>
      </c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t="s">
        <v>47</v>
      </c>
    </row>
    <row r="48" spans="8:36" x14ac:dyDescent="0.25">
      <c r="AA48" s="53" t="s">
        <v>48</v>
      </c>
      <c r="AB48" s="53" t="s">
        <v>49</v>
      </c>
      <c r="AC48" s="53" t="s">
        <v>50</v>
      </c>
      <c r="AD48" s="53" t="s">
        <v>51</v>
      </c>
      <c r="AE48" s="53" t="s">
        <v>52</v>
      </c>
    </row>
    <row r="49" spans="16:33" x14ac:dyDescent="0.25">
      <c r="AA49" s="51" t="s">
        <v>0</v>
      </c>
      <c r="AB49" s="51">
        <v>3</v>
      </c>
      <c r="AC49" s="51">
        <v>180.22247956390609</v>
      </c>
      <c r="AD49" s="51">
        <v>60.074159854635361</v>
      </c>
      <c r="AE49" s="51">
        <v>35.127610426053195</v>
      </c>
    </row>
    <row r="50" spans="16:33" ht="21" thickBot="1" x14ac:dyDescent="0.3">
      <c r="P50" s="54" t="s">
        <v>65</v>
      </c>
      <c r="AA50" s="52" t="s">
        <v>45</v>
      </c>
      <c r="AB50" s="52">
        <v>3</v>
      </c>
      <c r="AC50" s="52">
        <v>157.0737607502727</v>
      </c>
      <c r="AD50" s="52">
        <v>52.357920250090899</v>
      </c>
      <c r="AE50" s="52">
        <v>124.30511640820623</v>
      </c>
    </row>
    <row r="53" spans="16:33" ht="15.75" thickBot="1" x14ac:dyDescent="0.3">
      <c r="AA53" t="s">
        <v>53</v>
      </c>
    </row>
    <row r="54" spans="16:33" x14ac:dyDescent="0.25">
      <c r="AA54" s="53" t="s">
        <v>54</v>
      </c>
      <c r="AB54" s="53" t="s">
        <v>55</v>
      </c>
      <c r="AC54" s="53" t="s">
        <v>56</v>
      </c>
      <c r="AD54" s="53" t="s">
        <v>57</v>
      </c>
      <c r="AE54" s="53" t="s">
        <v>58</v>
      </c>
      <c r="AF54" s="53" t="s">
        <v>59</v>
      </c>
      <c r="AG54" s="53" t="s">
        <v>60</v>
      </c>
    </row>
    <row r="55" spans="16:33" x14ac:dyDescent="0.25">
      <c r="AA55" s="51" t="s">
        <v>61</v>
      </c>
      <c r="AB55" s="51">
        <v>89.310530452111038</v>
      </c>
      <c r="AC55" s="51">
        <v>1</v>
      </c>
      <c r="AD55" s="51">
        <v>89.310530452111038</v>
      </c>
      <c r="AE55" s="51">
        <v>1.1203537971843689</v>
      </c>
      <c r="AF55" s="51">
        <v>0.34952709132751081</v>
      </c>
      <c r="AG55" s="51">
        <v>7.708647422176786</v>
      </c>
    </row>
    <row r="56" spans="16:33" x14ac:dyDescent="0.25">
      <c r="AA56" s="51" t="s">
        <v>62</v>
      </c>
      <c r="AB56" s="51">
        <v>318.86545366852118</v>
      </c>
      <c r="AC56" s="51">
        <v>4</v>
      </c>
      <c r="AD56" s="51">
        <v>79.716363417130296</v>
      </c>
      <c r="AE56" s="51"/>
      <c r="AF56" s="51"/>
      <c r="AG56" s="51"/>
    </row>
    <row r="57" spans="16:33" x14ac:dyDescent="0.25">
      <c r="AA57" s="51"/>
      <c r="AB57" s="51"/>
      <c r="AC57" s="51"/>
      <c r="AD57" s="51"/>
      <c r="AE57" s="51"/>
      <c r="AF57" s="51"/>
      <c r="AG57" s="51"/>
    </row>
    <row r="58" spans="16:33" ht="15.75" thickBot="1" x14ac:dyDescent="0.3">
      <c r="AA58" s="52" t="s">
        <v>63</v>
      </c>
      <c r="AB58" s="52">
        <v>408.17598412063222</v>
      </c>
      <c r="AC58" s="52">
        <v>5</v>
      </c>
      <c r="AD58" s="52"/>
      <c r="AE58" s="52"/>
      <c r="AF58" s="52"/>
      <c r="AG58" s="52"/>
    </row>
  </sheetData>
  <mergeCells count="13">
    <mergeCell ref="H8:H11"/>
    <mergeCell ref="F6:G8"/>
    <mergeCell ref="H12:H23"/>
    <mergeCell ref="H24:H35"/>
    <mergeCell ref="X8:X11"/>
    <mergeCell ref="X12:X23"/>
    <mergeCell ref="X24:X35"/>
    <mergeCell ref="W12:W15"/>
    <mergeCell ref="W16:W19"/>
    <mergeCell ref="W20:W23"/>
    <mergeCell ref="W24:W27"/>
    <mergeCell ref="W28:W31"/>
    <mergeCell ref="W32:W3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AR277"/>
  <sheetViews>
    <sheetView topLeftCell="U10" zoomScale="80" zoomScaleNormal="80" workbookViewId="0">
      <pane ySplit="7545" topLeftCell="A34"/>
      <selection activeCell="W81" sqref="W81"/>
      <selection pane="bottomLeft" activeCell="U34" sqref="U34"/>
    </sheetView>
  </sheetViews>
  <sheetFormatPr defaultRowHeight="15" x14ac:dyDescent="0.25"/>
  <cols>
    <col min="1" max="1" width="22.28515625" customWidth="1"/>
    <col min="2" max="2" width="18.28515625" customWidth="1"/>
    <col min="3" max="3" width="16.5703125" customWidth="1"/>
    <col min="4" max="4" width="23" customWidth="1"/>
    <col min="7" max="7" width="14" customWidth="1"/>
    <col min="8" max="8" width="12.5703125" customWidth="1"/>
    <col min="10" max="10" width="10.140625" bestFit="1" customWidth="1"/>
    <col min="11" max="11" width="12.42578125" customWidth="1"/>
    <col min="12" max="12" width="12" customWidth="1"/>
    <col min="13" max="13" width="13.140625" customWidth="1"/>
    <col min="14" max="14" width="12.42578125" customWidth="1"/>
    <col min="15" max="15" width="12.140625" customWidth="1"/>
    <col min="16" max="16" width="14.140625" customWidth="1"/>
    <col min="17" max="17" width="12.7109375" customWidth="1"/>
    <col min="18" max="18" width="13.85546875" customWidth="1"/>
    <col min="19" max="19" width="12.140625" customWidth="1"/>
    <col min="20" max="20" width="14.140625" customWidth="1"/>
    <col min="21" max="21" width="16.7109375" customWidth="1"/>
    <col min="22" max="22" width="14.5703125" customWidth="1"/>
    <col min="23" max="23" width="18" customWidth="1"/>
    <col min="24" max="24" width="20.85546875" customWidth="1"/>
    <col min="25" max="25" width="19.85546875" customWidth="1"/>
    <col min="26" max="26" width="12.28515625" customWidth="1"/>
    <col min="27" max="27" width="14.7109375" customWidth="1"/>
    <col min="28" max="28" width="14" customWidth="1"/>
    <col min="29" max="29" width="13.7109375" customWidth="1"/>
    <col min="30" max="30" width="19.28515625" customWidth="1"/>
    <col min="31" max="31" width="13.28515625" customWidth="1"/>
    <col min="32" max="32" width="16.85546875" customWidth="1"/>
    <col min="33" max="33" width="16.5703125" customWidth="1"/>
    <col min="34" max="34" width="17.42578125" customWidth="1"/>
    <col min="35" max="35" width="19.85546875" customWidth="1"/>
    <col min="36" max="36" width="13.7109375" customWidth="1"/>
    <col min="37" max="37" width="14.85546875" customWidth="1"/>
    <col min="38" max="38" width="13.5703125" customWidth="1"/>
    <col min="39" max="39" width="16.42578125" customWidth="1"/>
    <col min="40" max="40" width="17.28515625" customWidth="1"/>
    <col min="42" max="42" width="11.42578125" customWidth="1"/>
    <col min="43" max="43" width="13.42578125" customWidth="1"/>
  </cols>
  <sheetData>
    <row r="4" spans="6:44" ht="16.5" thickBot="1" x14ac:dyDescent="0.3">
      <c r="J4" s="14" t="s">
        <v>16</v>
      </c>
      <c r="X4" s="15"/>
      <c r="Y4" s="15" t="s">
        <v>17</v>
      </c>
      <c r="Z4" s="16"/>
      <c r="AA4" s="16"/>
      <c r="AB4" s="16"/>
      <c r="AC4" s="16"/>
      <c r="AD4" s="16"/>
      <c r="AE4" s="16"/>
      <c r="AF4" s="16"/>
      <c r="AG4" s="16"/>
    </row>
    <row r="5" spans="6:44" ht="30.75" thickBot="1" x14ac:dyDescent="0.3">
      <c r="X5" s="16"/>
      <c r="Y5" s="16"/>
      <c r="Z5" s="16"/>
      <c r="AA5" s="16"/>
      <c r="AB5" s="35" t="s">
        <v>33</v>
      </c>
      <c r="AC5" s="16"/>
      <c r="AD5" s="16"/>
      <c r="AE5" s="16"/>
      <c r="AF5" s="16"/>
      <c r="AG5" s="16"/>
    </row>
    <row r="6" spans="6:44" ht="18.75" x14ac:dyDescent="0.3">
      <c r="F6" s="135" t="s">
        <v>18</v>
      </c>
      <c r="G6" s="136"/>
      <c r="H6" s="1" t="s">
        <v>2</v>
      </c>
      <c r="I6" s="1"/>
      <c r="J6" s="1">
        <v>0</v>
      </c>
      <c r="K6" s="1">
        <v>24</v>
      </c>
      <c r="L6" s="1">
        <v>48</v>
      </c>
      <c r="M6" s="1">
        <f t="shared" ref="M6:V6" si="0">L6+24</f>
        <v>72</v>
      </c>
      <c r="N6" s="1">
        <f t="shared" si="0"/>
        <v>96</v>
      </c>
      <c r="O6" s="1">
        <f t="shared" si="0"/>
        <v>120</v>
      </c>
      <c r="P6" s="1">
        <f t="shared" si="0"/>
        <v>144</v>
      </c>
      <c r="Q6" s="17">
        <f t="shared" si="0"/>
        <v>168</v>
      </c>
      <c r="R6" s="17">
        <f t="shared" si="0"/>
        <v>192</v>
      </c>
      <c r="S6" s="17">
        <f t="shared" si="0"/>
        <v>216</v>
      </c>
      <c r="T6" s="17">
        <f t="shared" si="0"/>
        <v>240</v>
      </c>
      <c r="U6" s="17">
        <f t="shared" si="0"/>
        <v>264</v>
      </c>
      <c r="V6" s="17">
        <f t="shared" si="0"/>
        <v>288</v>
      </c>
      <c r="X6" s="1" t="s">
        <v>2</v>
      </c>
      <c r="Y6" s="1"/>
      <c r="Z6" s="1">
        <v>0</v>
      </c>
      <c r="AA6" s="17">
        <f t="shared" ref="AA6:AL7" si="1">K6</f>
        <v>24</v>
      </c>
      <c r="AB6" s="36">
        <f t="shared" si="1"/>
        <v>48</v>
      </c>
      <c r="AC6" s="122">
        <f t="shared" si="1"/>
        <v>72</v>
      </c>
      <c r="AD6" s="12">
        <f t="shared" si="1"/>
        <v>96</v>
      </c>
      <c r="AE6" s="124">
        <f t="shared" si="1"/>
        <v>120</v>
      </c>
      <c r="AF6" s="124">
        <f t="shared" si="1"/>
        <v>144</v>
      </c>
      <c r="AG6" s="1">
        <f t="shared" si="1"/>
        <v>168</v>
      </c>
      <c r="AH6" s="108">
        <f t="shared" si="1"/>
        <v>192</v>
      </c>
      <c r="AI6" s="124">
        <f t="shared" si="1"/>
        <v>216</v>
      </c>
      <c r="AJ6" s="1">
        <f t="shared" si="1"/>
        <v>240</v>
      </c>
      <c r="AK6" s="1">
        <f t="shared" si="1"/>
        <v>264</v>
      </c>
      <c r="AL6" s="1">
        <f t="shared" si="1"/>
        <v>288</v>
      </c>
    </row>
    <row r="7" spans="6:44" ht="15.75" thickBot="1" x14ac:dyDescent="0.3">
      <c r="F7" s="137"/>
      <c r="G7" s="138"/>
      <c r="H7" s="2" t="s">
        <v>3</v>
      </c>
      <c r="I7" s="2"/>
      <c r="J7" s="7">
        <v>43749</v>
      </c>
      <c r="K7" s="7">
        <v>43750</v>
      </c>
      <c r="L7" s="7">
        <v>43751</v>
      </c>
      <c r="M7" s="7">
        <v>43752</v>
      </c>
      <c r="N7" s="7">
        <v>43753</v>
      </c>
      <c r="O7" s="7">
        <v>43754</v>
      </c>
      <c r="P7" s="7">
        <v>43755</v>
      </c>
      <c r="Q7" s="7">
        <v>43756</v>
      </c>
      <c r="R7" s="7">
        <v>43757</v>
      </c>
      <c r="S7" s="7">
        <v>43758</v>
      </c>
      <c r="T7" s="7">
        <v>43759</v>
      </c>
      <c r="U7" s="7">
        <v>43760</v>
      </c>
      <c r="V7" s="7">
        <v>43761</v>
      </c>
      <c r="X7" s="2" t="s">
        <v>3</v>
      </c>
      <c r="Y7" s="2"/>
      <c r="Z7" s="7">
        <v>43749</v>
      </c>
      <c r="AA7" s="18">
        <v>43750</v>
      </c>
      <c r="AB7" s="37">
        <f t="shared" si="1"/>
        <v>43751</v>
      </c>
      <c r="AC7" s="26">
        <f t="shared" si="1"/>
        <v>43752</v>
      </c>
      <c r="AD7" s="7">
        <f t="shared" si="1"/>
        <v>43753</v>
      </c>
      <c r="AE7" s="7">
        <f t="shared" si="1"/>
        <v>43754</v>
      </c>
      <c r="AF7" s="7">
        <f t="shared" si="1"/>
        <v>43755</v>
      </c>
      <c r="AG7" s="7">
        <f t="shared" si="1"/>
        <v>43756</v>
      </c>
      <c r="AH7" s="7">
        <f t="shared" si="1"/>
        <v>43757</v>
      </c>
      <c r="AI7" s="7">
        <f t="shared" si="1"/>
        <v>43758</v>
      </c>
      <c r="AJ7" s="7">
        <f t="shared" si="1"/>
        <v>43759</v>
      </c>
      <c r="AK7" s="7">
        <f t="shared" si="1"/>
        <v>43760</v>
      </c>
      <c r="AL7" s="7">
        <f t="shared" si="1"/>
        <v>43761</v>
      </c>
      <c r="AN7" t="s">
        <v>42</v>
      </c>
      <c r="AO7" t="s">
        <v>43</v>
      </c>
      <c r="AP7" t="s">
        <v>40</v>
      </c>
      <c r="AQ7" t="str">
        <f>AN7</f>
        <v>время, сек</v>
      </c>
      <c r="AR7" t="s">
        <v>0</v>
      </c>
    </row>
    <row r="8" spans="6:44" ht="16.5" thickBot="1" x14ac:dyDescent="0.3">
      <c r="F8" s="139"/>
      <c r="G8" s="138"/>
      <c r="H8" s="132" t="s">
        <v>0</v>
      </c>
      <c r="I8" s="8">
        <v>1</v>
      </c>
      <c r="J8" s="3">
        <v>8.15</v>
      </c>
      <c r="K8" s="3">
        <v>6.34</v>
      </c>
      <c r="L8" s="3">
        <v>5.33</v>
      </c>
      <c r="M8" s="3">
        <v>4.55</v>
      </c>
      <c r="N8" s="3">
        <v>3.89</v>
      </c>
      <c r="O8" s="3">
        <v>3.2</v>
      </c>
      <c r="P8" s="3">
        <v>2.78</v>
      </c>
      <c r="Q8" s="19">
        <v>2.41</v>
      </c>
      <c r="R8" s="1">
        <v>2.23</v>
      </c>
      <c r="S8" s="1">
        <v>2.0499999999999998</v>
      </c>
      <c r="T8" s="1">
        <v>1.92</v>
      </c>
      <c r="U8" s="1">
        <v>1.78</v>
      </c>
      <c r="V8" s="1">
        <v>1.75</v>
      </c>
      <c r="X8" s="146" t="s">
        <v>0</v>
      </c>
      <c r="Y8" s="8">
        <v>1</v>
      </c>
      <c r="Z8" s="3"/>
      <c r="AA8" s="19"/>
      <c r="AB8" s="56">
        <f t="shared" ref="AB8:AB10" si="2">L8/$J8*100</f>
        <v>65.398773006134974</v>
      </c>
      <c r="AC8" s="28">
        <f t="shared" ref="AC8:AC10" si="3">M8/$J8*100</f>
        <v>55.828220858895705</v>
      </c>
      <c r="AD8" s="6">
        <f t="shared" ref="AD8:AD10" si="4">N8/$J8*100</f>
        <v>47.730061349693251</v>
      </c>
      <c r="AE8" s="6">
        <f t="shared" ref="AE8:AE10" si="5">O8/$J8*100</f>
        <v>39.263803680981596</v>
      </c>
      <c r="AF8" s="6">
        <f t="shared" ref="AF8:AF10" si="6">P8/$J8*100</f>
        <v>34.110429447852759</v>
      </c>
      <c r="AG8" s="6">
        <f t="shared" ref="AG8:AG10" si="7">Q8/$J8*100</f>
        <v>29.570552147239265</v>
      </c>
      <c r="AH8" s="6">
        <f t="shared" ref="AH8:AH10" si="8">R8/$J8*100</f>
        <v>27.361963190184046</v>
      </c>
      <c r="AI8" s="6">
        <f t="shared" ref="AI8:AI10" si="9">S8/$J8*100</f>
        <v>25.153374233128833</v>
      </c>
      <c r="AN8">
        <v>11.2</v>
      </c>
      <c r="AO8">
        <f>AB15</f>
        <v>65.44889234356782</v>
      </c>
      <c r="AP8">
        <f>AB27</f>
        <v>58.024691358024697</v>
      </c>
      <c r="AQ8">
        <v>14</v>
      </c>
      <c r="AR8">
        <f>AB11</f>
        <v>67.511933174224353</v>
      </c>
    </row>
    <row r="9" spans="6:44" ht="16.5" thickBot="1" x14ac:dyDescent="0.3">
      <c r="H9" s="133"/>
      <c r="I9" s="9">
        <v>2</v>
      </c>
      <c r="J9" s="1">
        <v>9.01</v>
      </c>
      <c r="K9" s="1">
        <v>7.24</v>
      </c>
      <c r="L9" s="1">
        <v>6.39</v>
      </c>
      <c r="M9" s="1">
        <v>5.66</v>
      </c>
      <c r="N9" s="1">
        <v>4.92</v>
      </c>
      <c r="O9" s="1">
        <v>4.2699999999999996</v>
      </c>
      <c r="P9" s="1">
        <v>3.74</v>
      </c>
      <c r="Q9" s="17">
        <v>3.19</v>
      </c>
      <c r="R9" s="1">
        <v>2.83</v>
      </c>
      <c r="S9" s="1">
        <v>2.48</v>
      </c>
      <c r="T9" s="1">
        <v>2.25</v>
      </c>
      <c r="U9" s="1">
        <v>2.0299999999999998</v>
      </c>
      <c r="V9" s="1">
        <v>1.98</v>
      </c>
      <c r="X9" s="147"/>
      <c r="Y9" s="9">
        <v>2</v>
      </c>
      <c r="Z9" s="1"/>
      <c r="AA9" s="17"/>
      <c r="AB9" s="56">
        <f t="shared" si="2"/>
        <v>70.921198668146502</v>
      </c>
      <c r="AC9" s="28">
        <f t="shared" si="3"/>
        <v>62.819089900110988</v>
      </c>
      <c r="AD9" s="6">
        <f t="shared" si="4"/>
        <v>54.605993340732518</v>
      </c>
      <c r="AE9" s="6">
        <f t="shared" si="5"/>
        <v>47.391786903440618</v>
      </c>
      <c r="AF9" s="6">
        <f t="shared" si="6"/>
        <v>41.509433962264154</v>
      </c>
      <c r="AG9" s="6">
        <f t="shared" si="7"/>
        <v>35.405105438401776</v>
      </c>
      <c r="AH9" s="6">
        <f t="shared" si="8"/>
        <v>31.409544950055494</v>
      </c>
      <c r="AI9" s="6">
        <f t="shared" si="9"/>
        <v>27.524972253052166</v>
      </c>
      <c r="AN9">
        <v>44.8</v>
      </c>
      <c r="AO9">
        <f>AB19</f>
        <v>61.210191082802545</v>
      </c>
      <c r="AP9">
        <f>AB31</f>
        <v>59.226979916635095</v>
      </c>
      <c r="AQ9">
        <v>56</v>
      </c>
      <c r="AR9">
        <f>AB11</f>
        <v>67.511933174224353</v>
      </c>
    </row>
    <row r="10" spans="6:44" ht="16.5" thickBot="1" x14ac:dyDescent="0.3">
      <c r="H10" s="133"/>
      <c r="I10" s="9">
        <v>3</v>
      </c>
      <c r="J10" s="1">
        <v>16.36</v>
      </c>
      <c r="K10" s="1">
        <v>13.32</v>
      </c>
      <c r="L10" s="1">
        <v>10.91</v>
      </c>
      <c r="M10" s="1">
        <v>9.25</v>
      </c>
      <c r="N10" s="1">
        <v>7.84</v>
      </c>
      <c r="O10" s="1">
        <v>6.85</v>
      </c>
      <c r="P10" s="1">
        <v>6.11</v>
      </c>
      <c r="Q10" s="17">
        <v>5.49</v>
      </c>
      <c r="R10" s="1">
        <v>5.0599999999999996</v>
      </c>
      <c r="S10" s="1">
        <v>4.8600000000000003</v>
      </c>
      <c r="T10" s="1">
        <v>4.63</v>
      </c>
      <c r="U10" s="1">
        <v>4.3600000000000003</v>
      </c>
      <c r="V10" s="1">
        <v>4.25</v>
      </c>
      <c r="X10" s="147"/>
      <c r="Y10" s="9">
        <v>3</v>
      </c>
      <c r="Z10" s="1"/>
      <c r="AA10" s="17"/>
      <c r="AB10" s="56">
        <f t="shared" si="2"/>
        <v>66.687041564792182</v>
      </c>
      <c r="AC10" s="28">
        <f t="shared" si="3"/>
        <v>56.540342298288515</v>
      </c>
      <c r="AD10" s="6">
        <f t="shared" si="4"/>
        <v>47.921760391198042</v>
      </c>
      <c r="AE10" s="6">
        <f t="shared" si="5"/>
        <v>41.87041564792176</v>
      </c>
      <c r="AF10" s="6">
        <f t="shared" si="6"/>
        <v>37.347188264058687</v>
      </c>
      <c r="AG10" s="6">
        <f t="shared" si="7"/>
        <v>33.557457212713935</v>
      </c>
      <c r="AH10" s="6">
        <f t="shared" si="8"/>
        <v>30.929095354523227</v>
      </c>
      <c r="AI10" s="6">
        <f t="shared" si="9"/>
        <v>29.706601466992666</v>
      </c>
      <c r="AN10">
        <v>89.6</v>
      </c>
      <c r="AO10">
        <f>AB23</f>
        <v>58.257345491388044</v>
      </c>
      <c r="AP10">
        <f>AB35</f>
        <v>52.595155709342563</v>
      </c>
      <c r="AQ10">
        <v>112</v>
      </c>
      <c r="AR10">
        <f>AB11</f>
        <v>67.511933174224353</v>
      </c>
    </row>
    <row r="11" spans="6:44" ht="19.5" thickBot="1" x14ac:dyDescent="0.35">
      <c r="H11" s="134"/>
      <c r="I11" s="10" t="s">
        <v>1</v>
      </c>
      <c r="J11" s="6">
        <f t="shared" ref="J11:V11" si="10">AVERAGE(J8:J10)</f>
        <v>11.173333333333332</v>
      </c>
      <c r="K11" s="6">
        <f t="shared" si="10"/>
        <v>8.9666666666666668</v>
      </c>
      <c r="L11" s="6">
        <f t="shared" si="10"/>
        <v>7.543333333333333</v>
      </c>
      <c r="M11" s="6">
        <f t="shared" si="10"/>
        <v>6.4866666666666672</v>
      </c>
      <c r="N11" s="6">
        <f t="shared" si="10"/>
        <v>5.55</v>
      </c>
      <c r="O11" s="6">
        <f t="shared" si="10"/>
        <v>4.7733333333333334</v>
      </c>
      <c r="P11" s="6">
        <f t="shared" si="10"/>
        <v>4.21</v>
      </c>
      <c r="Q11" s="20">
        <f t="shared" si="10"/>
        <v>3.6966666666666668</v>
      </c>
      <c r="R11" s="20">
        <f t="shared" si="10"/>
        <v>3.3733333333333335</v>
      </c>
      <c r="S11" s="20">
        <f t="shared" si="10"/>
        <v>3.1300000000000003</v>
      </c>
      <c r="T11" s="20">
        <f t="shared" si="10"/>
        <v>2.9333333333333336</v>
      </c>
      <c r="U11" s="20">
        <f t="shared" si="10"/>
        <v>2.7233333333333332</v>
      </c>
      <c r="V11" s="20">
        <f t="shared" si="10"/>
        <v>2.66</v>
      </c>
      <c r="X11" s="148"/>
      <c r="Y11" s="10" t="s">
        <v>1</v>
      </c>
      <c r="Z11" s="6">
        <f t="shared" ref="Z11:AL11" si="11">J11/$J$11*100</f>
        <v>100</v>
      </c>
      <c r="AA11" s="20">
        <f t="shared" si="11"/>
        <v>80.250596658711231</v>
      </c>
      <c r="AB11" s="72">
        <f t="shared" ref="AB11:AI11" si="12">L11/$J11*100</f>
        <v>67.511933174224353</v>
      </c>
      <c r="AC11" s="30">
        <f t="shared" si="12"/>
        <v>58.054892601431995</v>
      </c>
      <c r="AD11" s="6">
        <f t="shared" si="12"/>
        <v>49.671837708830552</v>
      </c>
      <c r="AE11" s="6">
        <f t="shared" si="12"/>
        <v>42.720763723150363</v>
      </c>
      <c r="AF11" s="6">
        <f t="shared" si="12"/>
        <v>37.678997613365162</v>
      </c>
      <c r="AG11" s="6">
        <f t="shared" si="12"/>
        <v>33.084725536992842</v>
      </c>
      <c r="AH11" s="31">
        <f t="shared" si="12"/>
        <v>30.190930787589505</v>
      </c>
      <c r="AI11" s="31">
        <f t="shared" si="12"/>
        <v>28.013126491646783</v>
      </c>
      <c r="AJ11" s="6">
        <f t="shared" si="11"/>
        <v>26.252983293556092</v>
      </c>
      <c r="AK11" s="6">
        <f t="shared" si="11"/>
        <v>24.373508353221958</v>
      </c>
      <c r="AL11" s="34">
        <f t="shared" si="11"/>
        <v>23.806682577565635</v>
      </c>
    </row>
    <row r="12" spans="6:44" x14ac:dyDescent="0.25">
      <c r="H12" s="140" t="s">
        <v>14</v>
      </c>
      <c r="I12" s="11" t="s">
        <v>6</v>
      </c>
      <c r="J12" s="3">
        <v>7.1</v>
      </c>
      <c r="K12" s="3">
        <v>5.08</v>
      </c>
      <c r="L12" s="3">
        <v>3.98</v>
      </c>
      <c r="M12" s="3">
        <v>3.19</v>
      </c>
      <c r="N12" s="3">
        <v>2.59</v>
      </c>
      <c r="O12" s="3">
        <v>2.19</v>
      </c>
      <c r="P12" s="3">
        <v>1.88</v>
      </c>
      <c r="Q12" s="19">
        <v>1.69</v>
      </c>
      <c r="R12" s="1">
        <v>1.62</v>
      </c>
      <c r="S12" s="1">
        <v>1.58</v>
      </c>
      <c r="T12" s="1">
        <v>1.54</v>
      </c>
      <c r="U12" s="1">
        <v>1.47</v>
      </c>
      <c r="V12" s="1">
        <v>1.44</v>
      </c>
      <c r="W12" s="143" t="s">
        <v>26</v>
      </c>
      <c r="X12" s="140" t="s">
        <v>72</v>
      </c>
      <c r="Y12" s="11" t="s">
        <v>6</v>
      </c>
      <c r="Z12" s="3"/>
      <c r="AA12" s="19"/>
      <c r="AB12" s="83">
        <f t="shared" ref="AB12:AB14" si="13">L12/$J12*100</f>
        <v>56.056338028169016</v>
      </c>
      <c r="AC12" s="27"/>
      <c r="AD12" s="3"/>
      <c r="AE12" s="3"/>
      <c r="AF12" s="3"/>
      <c r="AG12" s="4"/>
      <c r="AH12" s="116">
        <f t="shared" ref="AH12:AH14" si="14">R12/$J12*100</f>
        <v>22.816901408450708</v>
      </c>
    </row>
    <row r="13" spans="6:44" x14ac:dyDescent="0.25">
      <c r="H13" s="141"/>
      <c r="I13" s="9" t="s">
        <v>4</v>
      </c>
      <c r="J13" s="1">
        <v>9.1199999999999992</v>
      </c>
      <c r="K13" s="1">
        <v>7.1</v>
      </c>
      <c r="L13" s="1">
        <v>5.87</v>
      </c>
      <c r="M13" s="1">
        <v>4.82</v>
      </c>
      <c r="N13" s="1">
        <v>3.9</v>
      </c>
      <c r="O13" s="1">
        <v>3.28</v>
      </c>
      <c r="P13" s="1">
        <v>2.81</v>
      </c>
      <c r="Q13" s="17">
        <v>2.4700000000000002</v>
      </c>
      <c r="R13" s="1">
        <v>2.2999999999999998</v>
      </c>
      <c r="S13" s="1">
        <v>2.17</v>
      </c>
      <c r="T13" s="1">
        <v>2.0299999999999998</v>
      </c>
      <c r="U13" s="1">
        <v>1.88</v>
      </c>
      <c r="V13" s="1">
        <v>1.82</v>
      </c>
      <c r="W13" s="143"/>
      <c r="X13" s="141"/>
      <c r="Y13" s="9" t="s">
        <v>4</v>
      </c>
      <c r="Z13" s="1"/>
      <c r="AA13" s="17"/>
      <c r="AB13" s="83">
        <f t="shared" si="13"/>
        <v>64.364035087719301</v>
      </c>
      <c r="AC13" s="25"/>
      <c r="AD13" s="1"/>
      <c r="AE13" s="1"/>
      <c r="AF13" s="1"/>
      <c r="AG13" s="5"/>
      <c r="AH13" s="116">
        <f t="shared" si="14"/>
        <v>25.219298245614034</v>
      </c>
    </row>
    <row r="14" spans="6:44" x14ac:dyDescent="0.25">
      <c r="H14" s="141"/>
      <c r="I14" s="9" t="s">
        <v>5</v>
      </c>
      <c r="J14" s="1">
        <v>9.51</v>
      </c>
      <c r="K14" s="1">
        <v>7.84</v>
      </c>
      <c r="L14" s="1">
        <v>6.99</v>
      </c>
      <c r="M14" s="1">
        <v>6.18</v>
      </c>
      <c r="N14" s="1">
        <v>5.39</v>
      </c>
      <c r="O14" s="1">
        <v>4.6900000000000004</v>
      </c>
      <c r="P14" s="1">
        <v>4</v>
      </c>
      <c r="Q14" s="17">
        <v>3.36</v>
      </c>
      <c r="R14" s="1">
        <v>3</v>
      </c>
      <c r="S14" s="1">
        <v>2.69</v>
      </c>
      <c r="T14" s="1">
        <v>2.44</v>
      </c>
      <c r="U14" s="1">
        <v>2.19</v>
      </c>
      <c r="V14" s="1">
        <v>2.0699999999999998</v>
      </c>
      <c r="W14" s="143"/>
      <c r="X14" s="141"/>
      <c r="Y14" s="9" t="s">
        <v>5</v>
      </c>
      <c r="Z14" s="1"/>
      <c r="AA14" s="17"/>
      <c r="AB14" s="83">
        <f t="shared" si="13"/>
        <v>73.501577287066254</v>
      </c>
      <c r="AC14" s="25"/>
      <c r="AD14" s="1"/>
      <c r="AE14" s="1"/>
      <c r="AF14" s="1"/>
      <c r="AG14" s="5"/>
      <c r="AH14" s="116">
        <f t="shared" si="14"/>
        <v>31.545741324921135</v>
      </c>
    </row>
    <row r="15" spans="6:44" ht="15.75" x14ac:dyDescent="0.25">
      <c r="H15" s="141"/>
      <c r="I15" s="12" t="s">
        <v>1</v>
      </c>
      <c r="J15" s="1">
        <f t="shared" ref="J15:V15" si="15">AVERAGE(J12:J14)</f>
        <v>8.5766666666666662</v>
      </c>
      <c r="K15" s="1">
        <f t="shared" si="15"/>
        <v>6.6733333333333329</v>
      </c>
      <c r="L15" s="1">
        <f t="shared" si="15"/>
        <v>5.6133333333333333</v>
      </c>
      <c r="M15" s="1">
        <f t="shared" si="15"/>
        <v>4.7299999999999995</v>
      </c>
      <c r="N15" s="1">
        <f t="shared" si="15"/>
        <v>3.9599999999999995</v>
      </c>
      <c r="O15" s="1">
        <f t="shared" si="15"/>
        <v>3.3866666666666667</v>
      </c>
      <c r="P15" s="1">
        <f t="shared" si="15"/>
        <v>2.8966666666666665</v>
      </c>
      <c r="Q15" s="17">
        <f t="shared" si="15"/>
        <v>2.5066666666666664</v>
      </c>
      <c r="R15" s="17">
        <f t="shared" si="15"/>
        <v>2.3066666666666666</v>
      </c>
      <c r="S15" s="17">
        <f t="shared" si="15"/>
        <v>2.1466666666666665</v>
      </c>
      <c r="T15" s="17">
        <f t="shared" si="15"/>
        <v>2.0033333333333334</v>
      </c>
      <c r="U15" s="17">
        <f t="shared" si="15"/>
        <v>1.8466666666666665</v>
      </c>
      <c r="V15" s="17">
        <f t="shared" si="15"/>
        <v>1.7766666666666666</v>
      </c>
      <c r="W15" s="143"/>
      <c r="X15" s="141"/>
      <c r="Y15" s="12" t="s">
        <v>1</v>
      </c>
      <c r="Z15" s="1">
        <f t="shared" ref="Z15:AL15" si="16">J15/$J$15*100</f>
        <v>100</v>
      </c>
      <c r="AA15" s="17">
        <f t="shared" si="16"/>
        <v>77.808006218422079</v>
      </c>
      <c r="AB15" s="103">
        <f>L15/$J15*100</f>
        <v>65.44889234356782</v>
      </c>
      <c r="AC15" s="25">
        <f t="shared" si="16"/>
        <v>55.149630781189273</v>
      </c>
      <c r="AD15" s="1">
        <f t="shared" si="16"/>
        <v>46.171783909832875</v>
      </c>
      <c r="AE15" s="1">
        <f t="shared" si="16"/>
        <v>39.486980178779632</v>
      </c>
      <c r="AF15" s="1">
        <f t="shared" si="16"/>
        <v>33.773804897007388</v>
      </c>
      <c r="AG15" s="1">
        <f t="shared" si="16"/>
        <v>29.226583754372328</v>
      </c>
      <c r="AH15" s="110">
        <f>R15/$J15*100</f>
        <v>26.894675476097941</v>
      </c>
      <c r="AI15" s="1">
        <f t="shared" si="16"/>
        <v>25.029148853478429</v>
      </c>
      <c r="AJ15" s="1">
        <f t="shared" si="16"/>
        <v>23.357947920715123</v>
      </c>
      <c r="AK15" s="1">
        <f t="shared" si="16"/>
        <v>21.531286436066846</v>
      </c>
      <c r="AL15" s="21">
        <f t="shared" si="16"/>
        <v>20.715118538670811</v>
      </c>
    </row>
    <row r="16" spans="6:44" x14ac:dyDescent="0.25">
      <c r="H16" s="141"/>
      <c r="I16" s="13" t="s">
        <v>7</v>
      </c>
      <c r="J16" s="1">
        <v>9.64</v>
      </c>
      <c r="K16" s="1">
        <v>7.19</v>
      </c>
      <c r="L16" s="1">
        <v>5.75</v>
      </c>
      <c r="M16" s="1">
        <v>4.76</v>
      </c>
      <c r="N16" s="1">
        <v>4</v>
      </c>
      <c r="O16" s="1">
        <v>3.4</v>
      </c>
      <c r="P16" s="1">
        <v>2.84</v>
      </c>
      <c r="Q16" s="17">
        <v>2.54</v>
      </c>
      <c r="R16" s="1">
        <v>2.4500000000000002</v>
      </c>
      <c r="S16" s="1">
        <v>2.41</v>
      </c>
      <c r="T16" s="1">
        <v>2.35</v>
      </c>
      <c r="U16" s="1">
        <v>2.2599999999999998</v>
      </c>
      <c r="V16" s="1">
        <v>1.97</v>
      </c>
      <c r="W16" s="143" t="s">
        <v>27</v>
      </c>
      <c r="X16" s="141"/>
      <c r="Y16" s="13" t="s">
        <v>7</v>
      </c>
      <c r="Z16" s="1"/>
      <c r="AA16" s="17"/>
      <c r="AB16" s="94">
        <f t="shared" ref="AB16:AB18" si="17">L16/$J16*100</f>
        <v>59.647302904564313</v>
      </c>
      <c r="AC16" s="25"/>
      <c r="AD16" s="1"/>
      <c r="AE16" s="1"/>
      <c r="AF16" s="1"/>
      <c r="AG16" s="5"/>
      <c r="AH16" s="116">
        <f t="shared" ref="AH16:AH18" si="18">R16/$J16*100</f>
        <v>25.414937759336098</v>
      </c>
    </row>
    <row r="17" spans="8:38" x14ac:dyDescent="0.25">
      <c r="H17" s="141"/>
      <c r="I17" s="9" t="s">
        <v>8</v>
      </c>
      <c r="J17" s="1">
        <v>10.06</v>
      </c>
      <c r="K17" s="1">
        <v>8.17</v>
      </c>
      <c r="L17" s="1">
        <v>7.12</v>
      </c>
      <c r="M17" s="1">
        <v>6.25</v>
      </c>
      <c r="N17" s="1">
        <v>5.43</v>
      </c>
      <c r="O17" s="1">
        <v>4.78</v>
      </c>
      <c r="P17" s="1">
        <v>4.16</v>
      </c>
      <c r="Q17" s="17">
        <v>3.6</v>
      </c>
      <c r="R17" s="1">
        <v>3.24</v>
      </c>
      <c r="S17" s="1">
        <v>2.92</v>
      </c>
      <c r="T17" s="1">
        <v>2.64</v>
      </c>
      <c r="U17" s="1">
        <v>2.3199999999999998</v>
      </c>
      <c r="V17" s="1">
        <v>2.21</v>
      </c>
      <c r="W17" s="143"/>
      <c r="X17" s="141"/>
      <c r="Y17" s="9" t="s">
        <v>8</v>
      </c>
      <c r="Z17" s="1"/>
      <c r="AA17" s="17"/>
      <c r="AB17" s="94">
        <f t="shared" si="17"/>
        <v>70.77534791252485</v>
      </c>
      <c r="AC17" s="25"/>
      <c r="AD17" s="1"/>
      <c r="AE17" s="1"/>
      <c r="AF17" s="1"/>
      <c r="AG17" s="5"/>
      <c r="AH17" s="116">
        <f t="shared" si="18"/>
        <v>32.206759443339962</v>
      </c>
    </row>
    <row r="18" spans="8:38" x14ac:dyDescent="0.25">
      <c r="H18" s="141"/>
      <c r="I18" s="9" t="s">
        <v>9</v>
      </c>
      <c r="J18" s="1">
        <v>11.7</v>
      </c>
      <c r="K18" s="1">
        <v>8.67</v>
      </c>
      <c r="L18" s="1">
        <v>6.35</v>
      </c>
      <c r="M18" s="1">
        <v>4.82</v>
      </c>
      <c r="N18" s="1">
        <v>3.75</v>
      </c>
      <c r="O18" s="1">
        <v>3.12</v>
      </c>
      <c r="P18" s="1">
        <v>2.75</v>
      </c>
      <c r="Q18" s="17">
        <v>2.4900000000000002</v>
      </c>
      <c r="R18" s="1">
        <v>2.2999999999999998</v>
      </c>
      <c r="S18" s="1">
        <v>2.16</v>
      </c>
      <c r="T18" s="1">
        <v>2.0699999999999998</v>
      </c>
      <c r="U18" s="1">
        <v>1.97</v>
      </c>
      <c r="V18" s="1">
        <v>2.25</v>
      </c>
      <c r="W18" s="143"/>
      <c r="X18" s="141"/>
      <c r="Y18" s="9" t="s">
        <v>9</v>
      </c>
      <c r="Z18" s="1"/>
      <c r="AA18" s="17"/>
      <c r="AB18" s="94">
        <f t="shared" si="17"/>
        <v>54.273504273504273</v>
      </c>
      <c r="AC18" s="25"/>
      <c r="AD18" s="1"/>
      <c r="AE18" s="1"/>
      <c r="AF18" s="1"/>
      <c r="AG18" s="5"/>
      <c r="AH18" s="116">
        <f t="shared" si="18"/>
        <v>19.658119658119659</v>
      </c>
    </row>
    <row r="19" spans="8:38" x14ac:dyDescent="0.25">
      <c r="H19" s="141"/>
      <c r="I19" s="12" t="s">
        <v>1</v>
      </c>
      <c r="J19" s="1">
        <f t="shared" ref="J19:V19" si="19">AVERAGE(J16:J18)</f>
        <v>10.466666666666667</v>
      </c>
      <c r="K19" s="1">
        <f t="shared" si="19"/>
        <v>8.01</v>
      </c>
      <c r="L19" s="1">
        <f t="shared" si="19"/>
        <v>6.4066666666666663</v>
      </c>
      <c r="M19" s="1">
        <f t="shared" si="19"/>
        <v>5.2766666666666664</v>
      </c>
      <c r="N19" s="1">
        <f t="shared" si="19"/>
        <v>4.3933333333333335</v>
      </c>
      <c r="O19" s="1">
        <f t="shared" si="19"/>
        <v>3.7666666666666671</v>
      </c>
      <c r="P19" s="1">
        <f t="shared" si="19"/>
        <v>3.25</v>
      </c>
      <c r="Q19" s="17">
        <f t="shared" si="19"/>
        <v>2.8766666666666669</v>
      </c>
      <c r="R19" s="17">
        <f t="shared" si="19"/>
        <v>2.6633333333333336</v>
      </c>
      <c r="S19" s="17">
        <f t="shared" si="19"/>
        <v>2.4966666666666666</v>
      </c>
      <c r="T19" s="17">
        <f t="shared" si="19"/>
        <v>2.3533333333333335</v>
      </c>
      <c r="U19" s="17">
        <f t="shared" si="19"/>
        <v>2.1833333333333331</v>
      </c>
      <c r="V19" s="17">
        <f t="shared" si="19"/>
        <v>2.1433333333333331</v>
      </c>
      <c r="W19" s="143"/>
      <c r="X19" s="141"/>
      <c r="Y19" s="12" t="s">
        <v>1</v>
      </c>
      <c r="Z19" s="1">
        <f t="shared" ref="Z19:AL19" si="20">J19/$J$19*100</f>
        <v>100</v>
      </c>
      <c r="AA19" s="17">
        <f t="shared" si="20"/>
        <v>76.528662420382162</v>
      </c>
      <c r="AB19" s="94">
        <f>L19/$J19*100</f>
        <v>61.210191082802545</v>
      </c>
      <c r="AC19" s="25">
        <f t="shared" si="20"/>
        <v>50.414012738853501</v>
      </c>
      <c r="AD19" s="1">
        <f t="shared" si="20"/>
        <v>41.974522292993633</v>
      </c>
      <c r="AE19" s="1">
        <f t="shared" si="20"/>
        <v>35.98726114649682</v>
      </c>
      <c r="AF19" s="1">
        <f t="shared" si="20"/>
        <v>31.050955414012737</v>
      </c>
      <c r="AG19" s="1">
        <f t="shared" si="20"/>
        <v>27.484076433121018</v>
      </c>
      <c r="AH19" s="110">
        <f>R19/$J19*100</f>
        <v>25.445859872611464</v>
      </c>
      <c r="AI19" s="1">
        <f t="shared" si="20"/>
        <v>23.853503184713375</v>
      </c>
      <c r="AJ19" s="1">
        <f t="shared" si="20"/>
        <v>22.484076433121018</v>
      </c>
      <c r="AK19" s="1">
        <f t="shared" si="20"/>
        <v>20.859872611464965</v>
      </c>
      <c r="AL19" s="21">
        <f t="shared" si="20"/>
        <v>20.477707006369425</v>
      </c>
    </row>
    <row r="20" spans="8:38" ht="15.75" thickBot="1" x14ac:dyDescent="0.3">
      <c r="H20" s="141"/>
      <c r="I20" s="13" t="s">
        <v>10</v>
      </c>
      <c r="J20" s="1">
        <v>9.69</v>
      </c>
      <c r="K20" s="1">
        <v>7.31</v>
      </c>
      <c r="L20" s="1">
        <v>5.72</v>
      </c>
      <c r="M20" s="1">
        <v>4.91</v>
      </c>
      <c r="N20" s="1">
        <v>3.89</v>
      </c>
      <c r="O20" s="1">
        <v>3.99</v>
      </c>
      <c r="P20" s="1">
        <v>3.76</v>
      </c>
      <c r="Q20" s="17">
        <v>3.58</v>
      </c>
      <c r="R20" s="1">
        <v>3.5</v>
      </c>
      <c r="S20" s="1">
        <v>3.45</v>
      </c>
      <c r="T20" s="1">
        <v>3.4</v>
      </c>
      <c r="U20" s="1">
        <v>2.82</v>
      </c>
      <c r="V20" s="1">
        <v>3.29</v>
      </c>
      <c r="W20" s="143" t="s">
        <v>28</v>
      </c>
      <c r="X20" s="141"/>
      <c r="Y20" s="13" t="s">
        <v>10</v>
      </c>
      <c r="Z20" s="1"/>
      <c r="AA20" s="17"/>
      <c r="AB20" s="91">
        <f t="shared" ref="AB20:AB22" si="21">L20/$J20*100</f>
        <v>59.02992776057792</v>
      </c>
      <c r="AC20" s="120">
        <f t="shared" ref="AC20:AC22" si="22">M20/$J$23*100</f>
        <v>49.746707193515711</v>
      </c>
      <c r="AD20" s="32">
        <f t="shared" ref="AD20:AD22" si="23">N20/$J20*100</f>
        <v>40.144478844169249</v>
      </c>
      <c r="AE20" s="114">
        <f t="shared" ref="AE20:AE22" si="24">O20/$J20*100</f>
        <v>41.176470588235297</v>
      </c>
      <c r="AF20" s="1"/>
      <c r="AG20" s="5"/>
      <c r="AH20" s="114">
        <f t="shared" ref="AH20:AH22" si="25">R20/$J20*100</f>
        <v>36.119711042311664</v>
      </c>
    </row>
    <row r="21" spans="8:38" ht="15.75" thickBot="1" x14ac:dyDescent="0.3">
      <c r="H21" s="141"/>
      <c r="I21" s="9" t="s">
        <v>11</v>
      </c>
      <c r="J21" s="1">
        <v>10.55</v>
      </c>
      <c r="K21" s="1">
        <v>8.17</v>
      </c>
      <c r="L21" s="1">
        <v>6.41</v>
      </c>
      <c r="M21" s="1">
        <v>5.0999999999999996</v>
      </c>
      <c r="N21" s="1">
        <v>3.9</v>
      </c>
      <c r="O21" s="1">
        <v>3.18</v>
      </c>
      <c r="P21" s="1">
        <v>2.67</v>
      </c>
      <c r="Q21" s="17">
        <v>2.36</v>
      </c>
      <c r="R21" s="1">
        <v>2.25</v>
      </c>
      <c r="S21" s="1">
        <v>2.2000000000000002</v>
      </c>
      <c r="T21" s="1">
        <v>2.14</v>
      </c>
      <c r="U21" s="1">
        <v>2.0699999999999998</v>
      </c>
      <c r="V21" s="1">
        <v>2.0699999999999998</v>
      </c>
      <c r="W21" s="143"/>
      <c r="X21" s="141"/>
      <c r="Y21" s="9" t="s">
        <v>11</v>
      </c>
      <c r="Z21" s="1"/>
      <c r="AA21" s="17"/>
      <c r="AB21" s="91">
        <f t="shared" si="21"/>
        <v>60.758293838862556</v>
      </c>
      <c r="AC21" s="120">
        <f t="shared" si="22"/>
        <v>51.671732522796354</v>
      </c>
      <c r="AD21" s="32">
        <f t="shared" si="23"/>
        <v>36.96682464454976</v>
      </c>
      <c r="AE21" s="114">
        <f t="shared" si="24"/>
        <v>30.142180094786731</v>
      </c>
      <c r="AF21" s="1"/>
      <c r="AG21" s="5"/>
      <c r="AH21" s="114">
        <f t="shared" si="25"/>
        <v>21.327014218009477</v>
      </c>
    </row>
    <row r="22" spans="8:38" ht="15.75" thickBot="1" x14ac:dyDescent="0.3">
      <c r="H22" s="141"/>
      <c r="I22" s="9" t="s">
        <v>12</v>
      </c>
      <c r="J22" s="1">
        <v>9.3699999999999992</v>
      </c>
      <c r="K22" s="1">
        <v>6.58</v>
      </c>
      <c r="L22" s="1">
        <v>5.12</v>
      </c>
      <c r="M22" s="1">
        <v>4.29</v>
      </c>
      <c r="N22" s="1">
        <v>3.71</v>
      </c>
      <c r="O22" s="1">
        <v>3.36</v>
      </c>
      <c r="P22" s="1">
        <v>3.15</v>
      </c>
      <c r="Q22" s="17">
        <v>3.03</v>
      </c>
      <c r="R22" s="1">
        <v>2.99</v>
      </c>
      <c r="S22" s="1">
        <v>2.97</v>
      </c>
      <c r="T22" s="1">
        <v>2.95</v>
      </c>
      <c r="U22" s="1">
        <v>2.88</v>
      </c>
      <c r="V22" s="1">
        <v>2.4500000000000002</v>
      </c>
      <c r="W22" s="143"/>
      <c r="X22" s="141"/>
      <c r="Y22" s="9" t="s">
        <v>12</v>
      </c>
      <c r="Z22" s="1"/>
      <c r="AA22" s="17"/>
      <c r="AB22" s="91">
        <f t="shared" si="21"/>
        <v>54.642475987193173</v>
      </c>
      <c r="AC22" s="120">
        <f t="shared" si="22"/>
        <v>43.465045592705174</v>
      </c>
      <c r="AD22" s="32">
        <f t="shared" si="23"/>
        <v>39.594450373532553</v>
      </c>
      <c r="AE22" s="114">
        <f t="shared" si="24"/>
        <v>35.859124866595522</v>
      </c>
      <c r="AF22" s="1"/>
      <c r="AG22" s="5"/>
      <c r="AH22" s="114">
        <f t="shared" si="25"/>
        <v>31.910352187833517</v>
      </c>
    </row>
    <row r="23" spans="8:38" ht="19.5" thickBot="1" x14ac:dyDescent="0.35">
      <c r="H23" s="142"/>
      <c r="I23" s="10" t="s">
        <v>1</v>
      </c>
      <c r="J23" s="6">
        <f t="shared" ref="J23:V23" si="26">AVERAGE(J20:J22)</f>
        <v>9.8699999999999992</v>
      </c>
      <c r="K23" s="6">
        <f t="shared" si="26"/>
        <v>7.3533333333333344</v>
      </c>
      <c r="L23" s="6">
        <f t="shared" si="26"/>
        <v>5.75</v>
      </c>
      <c r="M23" s="6">
        <f t="shared" si="26"/>
        <v>4.7666666666666666</v>
      </c>
      <c r="N23" s="6">
        <f t="shared" si="26"/>
        <v>3.8333333333333335</v>
      </c>
      <c r="O23" s="6">
        <f t="shared" si="26"/>
        <v>3.51</v>
      </c>
      <c r="P23" s="6">
        <f t="shared" si="26"/>
        <v>3.1933333333333334</v>
      </c>
      <c r="Q23" s="20">
        <f t="shared" si="26"/>
        <v>2.9899999999999998</v>
      </c>
      <c r="R23" s="20">
        <f t="shared" si="26"/>
        <v>2.9133333333333336</v>
      </c>
      <c r="S23" s="20">
        <f t="shared" si="26"/>
        <v>2.8733333333333335</v>
      </c>
      <c r="T23" s="20">
        <f t="shared" si="26"/>
        <v>2.83</v>
      </c>
      <c r="U23" s="20">
        <f t="shared" si="26"/>
        <v>2.59</v>
      </c>
      <c r="V23" s="20">
        <f t="shared" si="26"/>
        <v>2.6033333333333331</v>
      </c>
      <c r="W23" s="143"/>
      <c r="X23" s="142"/>
      <c r="Y23" s="10" t="s">
        <v>1</v>
      </c>
      <c r="Z23" s="6">
        <f t="shared" ref="Z23:AL23" si="27">J23/$J$23*100</f>
        <v>100</v>
      </c>
      <c r="AA23" s="20">
        <f t="shared" si="27"/>
        <v>74.501857480580895</v>
      </c>
      <c r="AB23" s="92">
        <f>L23/$J23*100</f>
        <v>58.257345491388044</v>
      </c>
      <c r="AC23" s="121">
        <f>M23/$J$23*100</f>
        <v>48.294495103005744</v>
      </c>
      <c r="AD23" s="123">
        <f>N23/$J23*100</f>
        <v>38.838230327592029</v>
      </c>
      <c r="AE23" s="125">
        <f>O23/$J23*100</f>
        <v>35.562310030395139</v>
      </c>
      <c r="AF23" s="6">
        <f t="shared" si="27"/>
        <v>32.353934481594059</v>
      </c>
      <c r="AG23" s="6">
        <f t="shared" si="27"/>
        <v>30.29381965552178</v>
      </c>
      <c r="AH23" s="115">
        <f>R23/$J23*100</f>
        <v>29.517055048969947</v>
      </c>
      <c r="AI23" s="6">
        <f t="shared" si="27"/>
        <v>29.111786558595071</v>
      </c>
      <c r="AJ23" s="6">
        <f t="shared" si="27"/>
        <v>28.672745694022296</v>
      </c>
      <c r="AK23" s="6">
        <f t="shared" si="27"/>
        <v>26.24113475177305</v>
      </c>
      <c r="AL23" s="6">
        <f t="shared" si="27"/>
        <v>26.376224248564672</v>
      </c>
    </row>
    <row r="24" spans="8:38" x14ac:dyDescent="0.25">
      <c r="H24" s="140" t="s">
        <v>13</v>
      </c>
      <c r="I24" s="11" t="s">
        <v>6</v>
      </c>
      <c r="J24" s="3">
        <v>7.28</v>
      </c>
      <c r="K24" s="3">
        <v>5.4</v>
      </c>
      <c r="L24" s="3">
        <v>3.95</v>
      </c>
      <c r="M24" s="3">
        <v>3.1</v>
      </c>
      <c r="N24" s="3">
        <v>2.44</v>
      </c>
      <c r="O24" s="3">
        <v>2.09</v>
      </c>
      <c r="P24" s="3">
        <v>1.89</v>
      </c>
      <c r="Q24" s="19">
        <v>1.76</v>
      </c>
      <c r="R24" s="1">
        <v>1.72</v>
      </c>
      <c r="S24" s="1">
        <v>1.7</v>
      </c>
      <c r="T24" s="1">
        <v>1.66</v>
      </c>
      <c r="U24" s="1">
        <v>1.6</v>
      </c>
      <c r="V24" s="1">
        <v>1.6</v>
      </c>
      <c r="W24" s="143" t="s">
        <v>29</v>
      </c>
      <c r="X24" s="140" t="s">
        <v>44</v>
      </c>
      <c r="Y24" s="11" t="s">
        <v>6</v>
      </c>
      <c r="Z24" s="3"/>
      <c r="AA24" s="19"/>
      <c r="AB24" s="83">
        <f t="shared" ref="AB24:AB26" si="28">L24/$J24*100</f>
        <v>54.258241758241752</v>
      </c>
      <c r="AC24" s="27"/>
      <c r="AD24" s="3"/>
      <c r="AE24" s="3"/>
      <c r="AF24" s="3"/>
      <c r="AG24" s="4"/>
      <c r="AH24" s="23">
        <f t="shared" ref="AH24:AH26" si="29">R24/$J24*100</f>
        <v>23.626373626373624</v>
      </c>
    </row>
    <row r="25" spans="8:38" x14ac:dyDescent="0.25">
      <c r="H25" s="141"/>
      <c r="I25" s="9" t="s">
        <v>4</v>
      </c>
      <c r="J25" s="1">
        <v>7.52</v>
      </c>
      <c r="K25" s="1">
        <v>6.11</v>
      </c>
      <c r="L25" s="1">
        <v>5.0999999999999996</v>
      </c>
      <c r="M25" s="1">
        <v>4.2</v>
      </c>
      <c r="N25" s="1">
        <v>3.53</v>
      </c>
      <c r="O25" s="1">
        <v>3</v>
      </c>
      <c r="P25" s="1">
        <v>2.56</v>
      </c>
      <c r="Q25" s="17">
        <v>2.0499999999999998</v>
      </c>
      <c r="R25" s="1">
        <v>1.81</v>
      </c>
      <c r="S25" s="1">
        <v>1.67</v>
      </c>
      <c r="T25" s="1">
        <v>1.6</v>
      </c>
      <c r="U25" s="1">
        <v>1.53</v>
      </c>
      <c r="V25" s="1">
        <v>1.53</v>
      </c>
      <c r="W25" s="143"/>
      <c r="X25" s="141"/>
      <c r="Y25" s="9" t="s">
        <v>4</v>
      </c>
      <c r="Z25" s="1"/>
      <c r="AA25" s="17"/>
      <c r="AB25" s="83">
        <f t="shared" si="28"/>
        <v>67.819148936170208</v>
      </c>
      <c r="AC25" s="25"/>
      <c r="AD25" s="1"/>
      <c r="AE25" s="1"/>
      <c r="AF25" s="1"/>
      <c r="AG25" s="5"/>
      <c r="AH25" s="23">
        <f t="shared" si="29"/>
        <v>24.069148936170215</v>
      </c>
    </row>
    <row r="26" spans="8:38" x14ac:dyDescent="0.25">
      <c r="H26" s="141"/>
      <c r="I26" s="9" t="s">
        <v>5</v>
      </c>
      <c r="J26" s="1">
        <v>10.31</v>
      </c>
      <c r="K26" s="1">
        <v>7.23</v>
      </c>
      <c r="L26" s="1">
        <v>5.52</v>
      </c>
      <c r="M26" s="1">
        <v>4.43</v>
      </c>
      <c r="N26" s="1">
        <v>3.73</v>
      </c>
      <c r="O26" s="1">
        <v>3.32</v>
      </c>
      <c r="P26" s="1">
        <v>3.03</v>
      </c>
      <c r="Q26" s="17">
        <v>2.8</v>
      </c>
      <c r="R26" s="1">
        <v>2.68</v>
      </c>
      <c r="S26" s="1">
        <v>2.59</v>
      </c>
      <c r="T26" s="1">
        <v>2.52</v>
      </c>
      <c r="U26" s="1">
        <v>2.42</v>
      </c>
      <c r="V26" s="1">
        <v>2.4</v>
      </c>
      <c r="W26" s="143"/>
      <c r="X26" s="141"/>
      <c r="Y26" s="9" t="s">
        <v>5</v>
      </c>
      <c r="Z26" s="1"/>
      <c r="AA26" s="17"/>
      <c r="AB26" s="83">
        <f t="shared" si="28"/>
        <v>53.540252182347224</v>
      </c>
      <c r="AC26" s="25"/>
      <c r="AD26" s="1"/>
      <c r="AE26" s="1"/>
      <c r="AF26" s="1"/>
      <c r="AG26" s="5"/>
      <c r="AH26" s="23">
        <f t="shared" si="29"/>
        <v>25.994180407371488</v>
      </c>
    </row>
    <row r="27" spans="8:38" ht="18.75" x14ac:dyDescent="0.3">
      <c r="H27" s="141"/>
      <c r="I27" s="12" t="s">
        <v>1</v>
      </c>
      <c r="J27" s="1">
        <f t="shared" ref="J27:V27" si="30">AVERAGE(J24:J26)</f>
        <v>8.3699999999999992</v>
      </c>
      <c r="K27" s="1">
        <f t="shared" si="30"/>
        <v>6.246666666666667</v>
      </c>
      <c r="L27" s="1">
        <f t="shared" si="30"/>
        <v>4.8566666666666665</v>
      </c>
      <c r="M27" s="1">
        <f t="shared" si="30"/>
        <v>3.91</v>
      </c>
      <c r="N27" s="1">
        <f t="shared" si="30"/>
        <v>3.2333333333333329</v>
      </c>
      <c r="O27" s="1">
        <f t="shared" si="30"/>
        <v>2.8033333333333332</v>
      </c>
      <c r="P27" s="1">
        <f t="shared" si="30"/>
        <v>2.4933333333333336</v>
      </c>
      <c r="Q27" s="17">
        <f t="shared" si="30"/>
        <v>2.2033333333333331</v>
      </c>
      <c r="R27" s="17">
        <f t="shared" si="30"/>
        <v>2.0700000000000003</v>
      </c>
      <c r="S27" s="17">
        <f t="shared" si="30"/>
        <v>1.9866666666666666</v>
      </c>
      <c r="T27" s="17">
        <f t="shared" si="30"/>
        <v>1.9266666666666665</v>
      </c>
      <c r="U27" s="17">
        <f t="shared" si="30"/>
        <v>1.8499999999999999</v>
      </c>
      <c r="V27" s="17">
        <f t="shared" si="30"/>
        <v>1.843333333333333</v>
      </c>
      <c r="W27" s="143"/>
      <c r="X27" s="141"/>
      <c r="Y27" s="12" t="s">
        <v>1</v>
      </c>
      <c r="Z27" s="1">
        <f t="shared" ref="Z27:AL27" si="31">J27/$J$27*100</f>
        <v>100</v>
      </c>
      <c r="AA27" s="17">
        <f t="shared" si="31"/>
        <v>74.631620868180022</v>
      </c>
      <c r="AB27" s="82">
        <f>L27/$J27*100</f>
        <v>58.024691358024697</v>
      </c>
      <c r="AC27" s="25">
        <f t="shared" si="31"/>
        <v>46.71445639187575</v>
      </c>
      <c r="AD27" s="1">
        <f t="shared" si="31"/>
        <v>38.630027877339707</v>
      </c>
      <c r="AE27" s="1">
        <f t="shared" si="31"/>
        <v>33.492632417363602</v>
      </c>
      <c r="AF27" s="1">
        <f t="shared" si="31"/>
        <v>29.788928713659899</v>
      </c>
      <c r="AG27" s="1">
        <f t="shared" si="31"/>
        <v>26.324173636001589</v>
      </c>
      <c r="AH27" s="113">
        <f>R27/$J27*100</f>
        <v>24.731182795698931</v>
      </c>
      <c r="AI27" s="1">
        <f t="shared" si="31"/>
        <v>23.735563520509757</v>
      </c>
      <c r="AJ27" s="1">
        <f t="shared" si="31"/>
        <v>23.018717642373556</v>
      </c>
      <c r="AK27" s="1">
        <f t="shared" si="31"/>
        <v>22.102747909199522</v>
      </c>
      <c r="AL27" s="1">
        <f t="shared" si="31"/>
        <v>22.023098367184389</v>
      </c>
    </row>
    <row r="28" spans="8:38" ht="15.75" x14ac:dyDescent="0.25">
      <c r="H28" s="141"/>
      <c r="I28" s="13" t="s">
        <v>7</v>
      </c>
      <c r="J28" s="1">
        <v>9.99</v>
      </c>
      <c r="K28" s="1">
        <v>7.6</v>
      </c>
      <c r="L28" s="1">
        <v>5.87</v>
      </c>
      <c r="M28" s="1">
        <v>4.72</v>
      </c>
      <c r="N28" s="1">
        <v>3.92</v>
      </c>
      <c r="O28" s="1">
        <v>3.42</v>
      </c>
      <c r="P28" s="1">
        <v>3.08</v>
      </c>
      <c r="Q28" s="17">
        <v>2.81</v>
      </c>
      <c r="R28" s="1">
        <v>2.66</v>
      </c>
      <c r="S28" s="1">
        <v>2.56</v>
      </c>
      <c r="T28" s="1">
        <v>2.4700000000000002</v>
      </c>
      <c r="U28" s="1">
        <v>2.35</v>
      </c>
      <c r="V28" s="1">
        <v>2.3199999999999998</v>
      </c>
      <c r="W28" s="143" t="s">
        <v>30</v>
      </c>
      <c r="X28" s="141"/>
      <c r="Y28" s="13" t="s">
        <v>7</v>
      </c>
      <c r="Z28" s="1"/>
      <c r="AA28" s="17"/>
      <c r="AB28" s="43">
        <f t="shared" ref="AB28:AB30" si="32">L28/$J28*100</f>
        <v>58.758758758758759</v>
      </c>
      <c r="AC28" s="25"/>
      <c r="AD28" s="131">
        <f t="shared" ref="AD28:AD30" si="33">N28/$J28*100</f>
        <v>39.23923923923924</v>
      </c>
      <c r="AE28" s="116">
        <f t="shared" ref="AE28:AE30" si="34">O28/$J28*100</f>
        <v>34.234234234234236</v>
      </c>
      <c r="AF28" s="116">
        <f t="shared" ref="AF28:AF30" si="35">P28/$J28*100</f>
        <v>30.830830830830831</v>
      </c>
      <c r="AG28" s="116">
        <f t="shared" ref="AG28:AG30" si="36">Q28/$J28*100</f>
        <v>28.128128128128125</v>
      </c>
      <c r="AH28" s="110">
        <f t="shared" ref="AH28:AH30" si="37">R28/$J28*100</f>
        <v>26.626626626626624</v>
      </c>
    </row>
    <row r="29" spans="8:38" ht="15.75" x14ac:dyDescent="0.25">
      <c r="H29" s="141"/>
      <c r="I29" s="9" t="s">
        <v>8</v>
      </c>
      <c r="J29" s="1">
        <v>7.5</v>
      </c>
      <c r="K29" s="1">
        <v>5.38</v>
      </c>
      <c r="L29" s="1">
        <v>4.3899999999999997</v>
      </c>
      <c r="M29" s="1">
        <v>3.69</v>
      </c>
      <c r="N29" s="1">
        <v>3.28</v>
      </c>
      <c r="O29" s="1">
        <v>2.98</v>
      </c>
      <c r="P29" s="1">
        <v>2.76</v>
      </c>
      <c r="Q29" s="17">
        <v>2.59</v>
      </c>
      <c r="R29" s="1">
        <v>2.5099999999999998</v>
      </c>
      <c r="S29" s="1">
        <v>2.46</v>
      </c>
      <c r="T29" s="1">
        <v>2.39</v>
      </c>
      <c r="U29" s="1">
        <v>2.2999999999999998</v>
      </c>
      <c r="V29" s="1">
        <v>2.27</v>
      </c>
      <c r="W29" s="143"/>
      <c r="X29" s="141"/>
      <c r="Y29" s="9" t="s">
        <v>8</v>
      </c>
      <c r="Z29" s="1"/>
      <c r="AA29" s="17"/>
      <c r="AB29" s="43">
        <f t="shared" si="32"/>
        <v>58.533333333333324</v>
      </c>
      <c r="AC29" s="25"/>
      <c r="AD29" s="131">
        <f t="shared" si="33"/>
        <v>43.733333333333327</v>
      </c>
      <c r="AE29" s="116">
        <f t="shared" si="34"/>
        <v>39.733333333333334</v>
      </c>
      <c r="AF29" s="116">
        <f t="shared" si="35"/>
        <v>36.799999999999997</v>
      </c>
      <c r="AG29" s="116">
        <f t="shared" si="36"/>
        <v>34.533333333333331</v>
      </c>
      <c r="AH29" s="110">
        <f t="shared" si="37"/>
        <v>33.466666666666661</v>
      </c>
    </row>
    <row r="30" spans="8:38" ht="15.75" x14ac:dyDescent="0.25">
      <c r="H30" s="141"/>
      <c r="I30" s="9" t="s">
        <v>9</v>
      </c>
      <c r="J30" s="1">
        <v>8.9</v>
      </c>
      <c r="K30" s="1">
        <v>6.81</v>
      </c>
      <c r="L30" s="1">
        <v>5.37</v>
      </c>
      <c r="M30" s="1">
        <v>4.53</v>
      </c>
      <c r="N30" s="1">
        <v>3.37</v>
      </c>
      <c r="O30" s="1">
        <v>3.6</v>
      </c>
      <c r="P30" s="1">
        <v>3.3</v>
      </c>
      <c r="Q30" s="17">
        <v>3.2</v>
      </c>
      <c r="R30" s="1">
        <v>3.12</v>
      </c>
      <c r="S30" s="1">
        <v>3.07</v>
      </c>
      <c r="T30" s="1">
        <v>3.02</v>
      </c>
      <c r="U30" s="1">
        <v>2.94</v>
      </c>
      <c r="V30" s="1">
        <v>2.92</v>
      </c>
      <c r="W30" s="143"/>
      <c r="X30" s="141"/>
      <c r="Y30" s="9" t="s">
        <v>9</v>
      </c>
      <c r="Z30" s="1"/>
      <c r="AA30" s="17"/>
      <c r="AB30" s="43">
        <f t="shared" si="32"/>
        <v>60.337078651685395</v>
      </c>
      <c r="AC30" s="25"/>
      <c r="AD30" s="131">
        <f t="shared" si="33"/>
        <v>37.865168539325843</v>
      </c>
      <c r="AE30" s="116">
        <f t="shared" si="34"/>
        <v>40.449438202247187</v>
      </c>
      <c r="AF30" s="116">
        <f t="shared" si="35"/>
        <v>37.078651685393254</v>
      </c>
      <c r="AG30" s="116">
        <f t="shared" si="36"/>
        <v>35.955056179775283</v>
      </c>
      <c r="AH30" s="110">
        <f t="shared" si="37"/>
        <v>35.056179775280896</v>
      </c>
    </row>
    <row r="31" spans="8:38" ht="18.75" x14ac:dyDescent="0.3">
      <c r="H31" s="141"/>
      <c r="I31" s="12" t="s">
        <v>1</v>
      </c>
      <c r="J31" s="1">
        <f t="shared" ref="J31:V31" si="38">AVERAGE(J28:J30)</f>
        <v>8.7966666666666669</v>
      </c>
      <c r="K31" s="1">
        <f t="shared" si="38"/>
        <v>6.5966666666666667</v>
      </c>
      <c r="L31" s="1">
        <f t="shared" si="38"/>
        <v>5.21</v>
      </c>
      <c r="M31" s="1">
        <f t="shared" si="38"/>
        <v>4.3133333333333335</v>
      </c>
      <c r="N31" s="1">
        <f t="shared" si="38"/>
        <v>3.5233333333333334</v>
      </c>
      <c r="O31" s="1">
        <f t="shared" si="38"/>
        <v>3.3333333333333335</v>
      </c>
      <c r="P31" s="1">
        <f t="shared" si="38"/>
        <v>3.0466666666666669</v>
      </c>
      <c r="Q31" s="17">
        <f t="shared" si="38"/>
        <v>2.8666666666666671</v>
      </c>
      <c r="R31" s="17">
        <f t="shared" si="38"/>
        <v>2.7633333333333332</v>
      </c>
      <c r="S31" s="17">
        <f t="shared" si="38"/>
        <v>2.6966666666666668</v>
      </c>
      <c r="T31" s="17">
        <f t="shared" si="38"/>
        <v>2.6266666666666669</v>
      </c>
      <c r="U31" s="17">
        <f t="shared" si="38"/>
        <v>2.5299999999999998</v>
      </c>
      <c r="V31" s="17">
        <f t="shared" si="38"/>
        <v>2.5033333333333334</v>
      </c>
      <c r="W31" s="143"/>
      <c r="X31" s="141"/>
      <c r="Y31" s="12" t="s">
        <v>1</v>
      </c>
      <c r="Z31" s="1">
        <f t="shared" ref="Z31:AL31" si="39">J31/$J$31*100</f>
        <v>100</v>
      </c>
      <c r="AA31" s="17">
        <f t="shared" si="39"/>
        <v>74.990526714664639</v>
      </c>
      <c r="AB31" s="71">
        <f>L31/$J31*100</f>
        <v>59.226979916635095</v>
      </c>
      <c r="AC31" s="25">
        <f t="shared" si="39"/>
        <v>49.03372489579386</v>
      </c>
      <c r="AD31" s="113">
        <f>N31/$J31*100</f>
        <v>40.053050397877982</v>
      </c>
      <c r="AE31" s="110">
        <f>O31/$J31*100</f>
        <v>37.893141341417206</v>
      </c>
      <c r="AF31" s="111">
        <f>P31/$J31*100</f>
        <v>34.63433118605532</v>
      </c>
      <c r="AG31" s="128">
        <f>Q31/$J31*100</f>
        <v>32.588101553618799</v>
      </c>
      <c r="AH31" s="111">
        <f>R31/$J31*100</f>
        <v>31.413414172034859</v>
      </c>
      <c r="AI31" s="1">
        <f t="shared" si="39"/>
        <v>30.655551345206515</v>
      </c>
      <c r="AJ31" s="1">
        <f t="shared" si="39"/>
        <v>29.859795377036757</v>
      </c>
      <c r="AK31" s="1">
        <f t="shared" si="39"/>
        <v>28.760894278135655</v>
      </c>
      <c r="AL31" s="1">
        <f t="shared" si="39"/>
        <v>28.457749147404321</v>
      </c>
    </row>
    <row r="32" spans="8:38" ht="16.5" thickBot="1" x14ac:dyDescent="0.3">
      <c r="H32" s="141"/>
      <c r="I32" s="13" t="s">
        <v>10</v>
      </c>
      <c r="J32" s="1">
        <v>4.49</v>
      </c>
      <c r="K32" s="1">
        <v>3.05</v>
      </c>
      <c r="L32" s="1">
        <v>2.09</v>
      </c>
      <c r="M32" s="1">
        <v>1.63</v>
      </c>
      <c r="N32" s="1">
        <v>1.32</v>
      </c>
      <c r="O32" s="1">
        <v>1.2</v>
      </c>
      <c r="P32" s="1">
        <v>1.1100000000000001</v>
      </c>
      <c r="Q32" s="17">
        <v>1.0900000000000001</v>
      </c>
      <c r="R32" s="1">
        <v>1.1000000000000001</v>
      </c>
      <c r="S32" s="1">
        <v>1.1000000000000001</v>
      </c>
      <c r="T32" s="1">
        <v>1.0900000000000001</v>
      </c>
      <c r="U32" s="1">
        <v>1.06</v>
      </c>
      <c r="V32" s="1">
        <v>1.06</v>
      </c>
      <c r="W32" s="143" t="s">
        <v>31</v>
      </c>
      <c r="X32" s="141"/>
      <c r="Y32" s="13" t="s">
        <v>10</v>
      </c>
      <c r="Z32" s="1"/>
      <c r="AA32" s="17"/>
      <c r="AB32" s="57">
        <f t="shared" ref="AB32:AB34" si="40">L32/$J32*100</f>
        <v>46.547884187082403</v>
      </c>
      <c r="AC32" s="25"/>
      <c r="AD32" s="1"/>
      <c r="AE32" s="1"/>
      <c r="AF32" s="1"/>
      <c r="AG32" s="6">
        <f t="shared" ref="AG32:AG34" si="41">Q32/$J32*100</f>
        <v>24.27616926503341</v>
      </c>
      <c r="AH32" s="106">
        <f t="shared" ref="AH32:AH34" si="42">R32/$J32*100</f>
        <v>24.498886414253899</v>
      </c>
      <c r="AI32" s="114">
        <f t="shared" ref="AI32:AI34" si="43">S32/$J32*100</f>
        <v>24.498886414253899</v>
      </c>
    </row>
    <row r="33" spans="8:40" ht="16.5" thickBot="1" x14ac:dyDescent="0.3">
      <c r="H33" s="141"/>
      <c r="I33" s="9" t="s">
        <v>11</v>
      </c>
      <c r="J33" s="1">
        <v>8.32</v>
      </c>
      <c r="K33" s="1">
        <v>6.13</v>
      </c>
      <c r="L33" s="1">
        <v>4.9000000000000004</v>
      </c>
      <c r="M33" s="1">
        <v>4.05</v>
      </c>
      <c r="N33" s="1">
        <v>3.37</v>
      </c>
      <c r="O33" s="1">
        <v>2.89</v>
      </c>
      <c r="P33" s="1">
        <v>2.5299999999999998</v>
      </c>
      <c r="Q33" s="17">
        <v>2.2400000000000002</v>
      </c>
      <c r="R33" s="1">
        <v>2.1</v>
      </c>
      <c r="S33" s="1">
        <v>2.0099999999999998</v>
      </c>
      <c r="T33" s="1">
        <v>1.95</v>
      </c>
      <c r="U33" s="1">
        <v>1.88</v>
      </c>
      <c r="V33" s="1">
        <v>1.87</v>
      </c>
      <c r="W33" s="143"/>
      <c r="X33" s="141"/>
      <c r="Y33" s="9" t="s">
        <v>11</v>
      </c>
      <c r="Z33" s="1"/>
      <c r="AA33" s="17"/>
      <c r="AB33" s="57">
        <f t="shared" si="40"/>
        <v>58.894230769230774</v>
      </c>
      <c r="AC33" s="25"/>
      <c r="AD33" s="1"/>
      <c r="AE33" s="1"/>
      <c r="AF33" s="1"/>
      <c r="AG33" s="6">
        <f t="shared" si="41"/>
        <v>26.923076923076927</v>
      </c>
      <c r="AH33" s="106">
        <f t="shared" si="42"/>
        <v>25.240384615384613</v>
      </c>
      <c r="AI33" s="114">
        <f t="shared" si="43"/>
        <v>24.158653846153843</v>
      </c>
    </row>
    <row r="34" spans="8:40" ht="16.5" thickBot="1" x14ac:dyDescent="0.3">
      <c r="H34" s="141"/>
      <c r="I34" s="9" t="s">
        <v>12</v>
      </c>
      <c r="J34" s="1">
        <v>7.42</v>
      </c>
      <c r="K34" s="1">
        <v>4.72</v>
      </c>
      <c r="L34" s="1">
        <v>3.65</v>
      </c>
      <c r="M34" s="1">
        <v>3</v>
      </c>
      <c r="N34" s="1">
        <v>2.52</v>
      </c>
      <c r="O34" s="1">
        <v>2.2200000000000002</v>
      </c>
      <c r="P34" s="1">
        <v>2.06</v>
      </c>
      <c r="Q34" s="17">
        <v>1.98</v>
      </c>
      <c r="R34" s="1">
        <v>1.96</v>
      </c>
      <c r="S34" s="1">
        <v>1.96</v>
      </c>
      <c r="T34" s="1">
        <v>1.94</v>
      </c>
      <c r="U34" s="1">
        <v>1.89</v>
      </c>
      <c r="V34" s="1">
        <v>1.89</v>
      </c>
      <c r="W34" s="143"/>
      <c r="X34" s="141"/>
      <c r="Y34" s="9" t="s">
        <v>12</v>
      </c>
      <c r="Z34" s="1"/>
      <c r="AA34" s="17"/>
      <c r="AB34" s="57">
        <f t="shared" si="40"/>
        <v>49.191374663072772</v>
      </c>
      <c r="AC34" s="25"/>
      <c r="AD34" s="1"/>
      <c r="AE34" s="1"/>
      <c r="AF34" s="1"/>
      <c r="AG34" s="6">
        <f t="shared" si="41"/>
        <v>26.68463611859838</v>
      </c>
      <c r="AH34" s="106">
        <f t="shared" si="42"/>
        <v>26.415094339622641</v>
      </c>
      <c r="AI34" s="114">
        <f t="shared" si="43"/>
        <v>26.415094339622641</v>
      </c>
    </row>
    <row r="35" spans="8:40" ht="19.5" thickBot="1" x14ac:dyDescent="0.35">
      <c r="H35" s="142"/>
      <c r="I35" s="10" t="s">
        <v>1</v>
      </c>
      <c r="J35" s="6">
        <f t="shared" ref="J35:V35" si="44">AVERAGE(J32:J34)</f>
        <v>6.7433333333333332</v>
      </c>
      <c r="K35" s="6">
        <f t="shared" si="44"/>
        <v>4.6333333333333329</v>
      </c>
      <c r="L35" s="6">
        <f t="shared" si="44"/>
        <v>3.5466666666666669</v>
      </c>
      <c r="M35" s="6">
        <f t="shared" si="44"/>
        <v>2.8933333333333331</v>
      </c>
      <c r="N35" s="6">
        <f t="shared" si="44"/>
        <v>2.4033333333333338</v>
      </c>
      <c r="O35" s="6">
        <f t="shared" si="44"/>
        <v>2.1033333333333335</v>
      </c>
      <c r="P35" s="6">
        <f t="shared" si="44"/>
        <v>1.8999999999999997</v>
      </c>
      <c r="Q35" s="20">
        <f t="shared" si="44"/>
        <v>1.7700000000000002</v>
      </c>
      <c r="R35" s="20">
        <f t="shared" si="44"/>
        <v>1.72</v>
      </c>
      <c r="S35" s="20">
        <f t="shared" si="44"/>
        <v>1.6900000000000002</v>
      </c>
      <c r="T35" s="20">
        <f t="shared" si="44"/>
        <v>1.6600000000000001</v>
      </c>
      <c r="U35" s="20">
        <f t="shared" si="44"/>
        <v>1.61</v>
      </c>
      <c r="V35" s="20">
        <f t="shared" si="44"/>
        <v>1.6066666666666667</v>
      </c>
      <c r="W35" s="143"/>
      <c r="X35" s="142"/>
      <c r="Y35" s="10" t="s">
        <v>1</v>
      </c>
      <c r="Z35" s="6">
        <f t="shared" ref="Z35:AL35" si="45">J35/$J$35*100</f>
        <v>100</v>
      </c>
      <c r="AA35" s="20">
        <f t="shared" si="45"/>
        <v>68.70983687592684</v>
      </c>
      <c r="AB35" s="70">
        <f>L35/$J35*100</f>
        <v>52.595155709342563</v>
      </c>
      <c r="AC35" s="28">
        <f t="shared" si="45"/>
        <v>42.906574394463668</v>
      </c>
      <c r="AD35" s="6">
        <f t="shared" si="45"/>
        <v>35.640138408304509</v>
      </c>
      <c r="AE35" s="6">
        <f t="shared" si="45"/>
        <v>31.191300049431543</v>
      </c>
      <c r="AF35" s="6">
        <f t="shared" si="45"/>
        <v>28.17597627286208</v>
      </c>
      <c r="AG35" s="6">
        <f>Q35/$J35*100</f>
        <v>26.248146317350475</v>
      </c>
      <c r="AH35" s="107">
        <f>R35/$J35*100</f>
        <v>25.50667325753831</v>
      </c>
      <c r="AI35" s="115">
        <f>S35/$J35*100</f>
        <v>25.061789421651014</v>
      </c>
      <c r="AJ35" s="6">
        <f t="shared" si="45"/>
        <v>24.616905585763721</v>
      </c>
      <c r="AK35" s="6">
        <f t="shared" si="45"/>
        <v>23.87543252595156</v>
      </c>
      <c r="AL35" s="6">
        <f t="shared" si="45"/>
        <v>23.826000988630746</v>
      </c>
    </row>
    <row r="37" spans="8:40" ht="15.75" thickBot="1" x14ac:dyDescent="0.3"/>
    <row r="38" spans="8:40" ht="60" customHeight="1" x14ac:dyDescent="0.25">
      <c r="X38" s="59" t="s">
        <v>0</v>
      </c>
      <c r="Y38" s="76" t="s">
        <v>77</v>
      </c>
      <c r="Z38" s="60"/>
      <c r="AA38" s="60"/>
      <c r="AB38" s="84" t="s">
        <v>70</v>
      </c>
      <c r="AC38" s="60"/>
      <c r="AD38" s="60"/>
      <c r="AE38" s="60"/>
      <c r="AF38" s="60"/>
      <c r="AG38" s="60"/>
      <c r="AH38" s="104" t="str">
        <f>X38</f>
        <v>контроль</v>
      </c>
      <c r="AI38" s="76" t="str">
        <f>Y38</f>
        <v>расстояние между магнитами  9 см-  8 раз (0,357 Герц; 112 сек)</v>
      </c>
      <c r="AJ38" s="60"/>
      <c r="AK38" s="109" t="s">
        <v>78</v>
      </c>
      <c r="AL38" s="60"/>
      <c r="AM38" s="60"/>
      <c r="AN38" s="61"/>
    </row>
    <row r="39" spans="8:40" ht="21" x14ac:dyDescent="0.35">
      <c r="X39" s="62">
        <f>AB8</f>
        <v>65.398773006134974</v>
      </c>
      <c r="Y39" s="16">
        <f>AB32</f>
        <v>46.547884187082403</v>
      </c>
      <c r="Z39" s="16"/>
      <c r="AA39" s="81" t="s">
        <v>69</v>
      </c>
      <c r="AB39" s="16"/>
      <c r="AC39" s="16"/>
      <c r="AD39" s="16"/>
      <c r="AE39" s="16"/>
      <c r="AF39" s="16"/>
      <c r="AG39" s="16"/>
      <c r="AH39" s="62">
        <f>AH8</f>
        <v>27.361963190184046</v>
      </c>
      <c r="AI39" s="16">
        <f>AH32</f>
        <v>24.498886414253899</v>
      </c>
      <c r="AJ39" s="16"/>
      <c r="AK39" s="16"/>
      <c r="AL39" s="16"/>
      <c r="AM39" s="16"/>
      <c r="AN39" s="63"/>
    </row>
    <row r="40" spans="8:40" x14ac:dyDescent="0.25">
      <c r="X40" s="62">
        <f t="shared" ref="X40:X41" si="46">AB9</f>
        <v>70.921198668146502</v>
      </c>
      <c r="Y40" s="16">
        <f t="shared" ref="Y40:Y41" si="47">AB33</f>
        <v>58.894230769230774</v>
      </c>
      <c r="Z40" s="16"/>
      <c r="AA40" s="16"/>
      <c r="AB40" s="16"/>
      <c r="AC40" s="16"/>
      <c r="AD40" s="16"/>
      <c r="AE40" s="16"/>
      <c r="AF40" s="16"/>
      <c r="AG40" s="16"/>
      <c r="AH40" s="62">
        <f t="shared" ref="AH40:AH41" si="48">AH9</f>
        <v>31.409544950055494</v>
      </c>
      <c r="AI40" s="16">
        <f t="shared" ref="AI40:AI41" si="49">AH33</f>
        <v>25.240384615384613</v>
      </c>
      <c r="AJ40" s="16"/>
      <c r="AK40" s="16"/>
      <c r="AL40" s="16"/>
      <c r="AM40" s="16"/>
      <c r="AN40" s="63"/>
    </row>
    <row r="41" spans="8:40" x14ac:dyDescent="0.25">
      <c r="X41" s="62">
        <f t="shared" si="46"/>
        <v>66.687041564792182</v>
      </c>
      <c r="Y41" s="16">
        <f t="shared" si="47"/>
        <v>49.191374663072772</v>
      </c>
      <c r="Z41" s="16"/>
      <c r="AA41" s="16"/>
      <c r="AB41" s="16"/>
      <c r="AC41" s="16"/>
      <c r="AD41" s="16"/>
      <c r="AE41" s="16"/>
      <c r="AF41" s="16"/>
      <c r="AG41" s="16"/>
      <c r="AH41" s="62">
        <f t="shared" si="48"/>
        <v>30.929095354523227</v>
      </c>
      <c r="AI41" s="16">
        <f t="shared" si="49"/>
        <v>26.415094339622641</v>
      </c>
      <c r="AJ41" s="16"/>
      <c r="AK41" s="16"/>
      <c r="AL41" s="16"/>
      <c r="AM41" s="16"/>
      <c r="AN41" s="63"/>
    </row>
    <row r="42" spans="8:40" x14ac:dyDescent="0.25">
      <c r="X42" s="62"/>
      <c r="Y42" s="16"/>
      <c r="Z42" s="16"/>
      <c r="AA42" s="16"/>
      <c r="AB42" s="16"/>
      <c r="AC42" s="16"/>
      <c r="AD42" s="16"/>
      <c r="AE42" s="16"/>
      <c r="AF42" s="16"/>
      <c r="AG42" s="16"/>
      <c r="AH42" s="62"/>
      <c r="AI42" s="16"/>
      <c r="AJ42" s="16"/>
      <c r="AK42" s="16"/>
      <c r="AL42" s="16"/>
      <c r="AM42" s="16"/>
      <c r="AN42" s="63"/>
    </row>
    <row r="43" spans="8:40" x14ac:dyDescent="0.25">
      <c r="X43" s="62"/>
      <c r="Y43" s="16"/>
      <c r="Z43" s="16"/>
      <c r="AA43" s="16" t="s">
        <v>46</v>
      </c>
      <c r="AB43" s="16"/>
      <c r="AC43" s="16"/>
      <c r="AD43" s="16"/>
      <c r="AE43" s="16"/>
      <c r="AF43" s="16"/>
      <c r="AG43" s="16"/>
      <c r="AH43" s="62" t="s">
        <v>46</v>
      </c>
      <c r="AI43" s="16"/>
      <c r="AJ43" s="16"/>
      <c r="AK43" s="16"/>
      <c r="AL43" s="16"/>
      <c r="AM43" s="16"/>
      <c r="AN43" s="63"/>
    </row>
    <row r="44" spans="8:40" x14ac:dyDescent="0.25">
      <c r="X44" s="62"/>
      <c r="Y44" s="16"/>
      <c r="Z44" s="16"/>
      <c r="AA44" s="16"/>
      <c r="AB44" s="16"/>
      <c r="AC44" s="16"/>
      <c r="AD44" s="16"/>
      <c r="AE44" s="16"/>
      <c r="AF44" s="16"/>
      <c r="AG44" s="16"/>
      <c r="AH44" s="62"/>
      <c r="AI44" s="16"/>
      <c r="AJ44" s="16"/>
      <c r="AK44" s="16"/>
      <c r="AL44" s="16"/>
      <c r="AM44" s="16"/>
      <c r="AN44" s="63"/>
    </row>
    <row r="45" spans="8:40" ht="15.75" thickBot="1" x14ac:dyDescent="0.3">
      <c r="X45" s="62"/>
      <c r="Y45" s="16"/>
      <c r="Z45" s="16"/>
      <c r="AA45" s="16" t="s">
        <v>47</v>
      </c>
      <c r="AB45" s="16"/>
      <c r="AC45" s="16"/>
      <c r="AD45" s="16"/>
      <c r="AE45" s="16"/>
      <c r="AF45" s="16"/>
      <c r="AG45" s="16"/>
      <c r="AH45" s="62" t="s">
        <v>47</v>
      </c>
      <c r="AI45" s="16"/>
      <c r="AJ45" s="16"/>
      <c r="AK45" s="16"/>
      <c r="AL45" s="16"/>
      <c r="AM45" s="16"/>
      <c r="AN45" s="63"/>
    </row>
    <row r="46" spans="8:40" x14ac:dyDescent="0.25">
      <c r="X46" s="62"/>
      <c r="Y46" s="16"/>
      <c r="Z46" s="16"/>
      <c r="AA46" s="53" t="s">
        <v>48</v>
      </c>
      <c r="AB46" s="53" t="s">
        <v>49</v>
      </c>
      <c r="AC46" s="53" t="s">
        <v>50</v>
      </c>
      <c r="AD46" s="53" t="s">
        <v>51</v>
      </c>
      <c r="AE46" s="53" t="s">
        <v>52</v>
      </c>
      <c r="AF46" s="16"/>
      <c r="AG46" s="16"/>
      <c r="AH46" s="99" t="s">
        <v>48</v>
      </c>
      <c r="AI46" s="53" t="s">
        <v>49</v>
      </c>
      <c r="AJ46" s="53" t="s">
        <v>50</v>
      </c>
      <c r="AK46" s="53" t="s">
        <v>51</v>
      </c>
      <c r="AL46" s="53" t="s">
        <v>52</v>
      </c>
      <c r="AM46" s="16"/>
      <c r="AN46" s="63"/>
    </row>
    <row r="47" spans="8:40" x14ac:dyDescent="0.25">
      <c r="X47" s="62"/>
      <c r="Y47" s="16"/>
      <c r="Z47" s="16"/>
      <c r="AA47" s="51" t="s">
        <v>0</v>
      </c>
      <c r="AB47" s="51">
        <v>3</v>
      </c>
      <c r="AC47" s="51">
        <v>203.00701323907367</v>
      </c>
      <c r="AD47" s="51">
        <v>67.669004413024552</v>
      </c>
      <c r="AE47" s="51">
        <v>8.3474845745923396</v>
      </c>
      <c r="AF47" s="16"/>
      <c r="AG47" s="16"/>
      <c r="AH47" s="100" t="s">
        <v>0</v>
      </c>
      <c r="AI47" s="51">
        <v>3</v>
      </c>
      <c r="AJ47" s="51">
        <v>89.70060349476276</v>
      </c>
      <c r="AK47" s="51">
        <v>29.900201164920919</v>
      </c>
      <c r="AL47" s="51">
        <v>4.8896969657590503</v>
      </c>
      <c r="AM47" s="16"/>
      <c r="AN47" s="63"/>
    </row>
    <row r="48" spans="8:40" ht="15.75" thickBot="1" x14ac:dyDescent="0.3">
      <c r="X48" s="62"/>
      <c r="Y48" s="16"/>
      <c r="Z48" s="16"/>
      <c r="AA48" s="52" t="s">
        <v>66</v>
      </c>
      <c r="AB48" s="52">
        <v>3</v>
      </c>
      <c r="AC48" s="52">
        <v>154.63348961938595</v>
      </c>
      <c r="AD48" s="52">
        <v>51.544496539795318</v>
      </c>
      <c r="AE48" s="52">
        <v>42.260955406663925</v>
      </c>
      <c r="AF48" s="16"/>
      <c r="AG48" s="16"/>
      <c r="AH48" s="101" t="s">
        <v>77</v>
      </c>
      <c r="AI48" s="52">
        <v>3</v>
      </c>
      <c r="AJ48" s="52">
        <v>76.154365369261157</v>
      </c>
      <c r="AK48" s="52">
        <v>25.384788456420385</v>
      </c>
      <c r="AL48" s="52">
        <v>0.93360255529090741</v>
      </c>
      <c r="AM48" s="16"/>
      <c r="AN48" s="63"/>
    </row>
    <row r="49" spans="24:40" x14ac:dyDescent="0.25">
      <c r="X49" s="62"/>
      <c r="Y49" s="16"/>
      <c r="Z49" s="16"/>
      <c r="AA49" s="16"/>
      <c r="AB49" s="16"/>
      <c r="AC49" s="16"/>
      <c r="AD49" s="16"/>
      <c r="AE49" s="16"/>
      <c r="AF49" s="16"/>
      <c r="AG49" s="16"/>
      <c r="AH49" s="62"/>
      <c r="AI49" s="16"/>
      <c r="AJ49" s="16"/>
      <c r="AK49" s="16"/>
      <c r="AL49" s="16"/>
      <c r="AM49" s="16"/>
      <c r="AN49" s="63"/>
    </row>
    <row r="50" spans="24:40" x14ac:dyDescent="0.25">
      <c r="X50" s="62"/>
      <c r="Y50" s="16"/>
      <c r="Z50" s="16"/>
      <c r="AA50" s="16"/>
      <c r="AB50" s="16"/>
      <c r="AC50" s="16"/>
      <c r="AD50" s="16"/>
      <c r="AE50" s="16"/>
      <c r="AF50" s="16"/>
      <c r="AG50" s="16"/>
      <c r="AH50" s="62"/>
      <c r="AI50" s="16"/>
      <c r="AJ50" s="16"/>
      <c r="AK50" s="16"/>
      <c r="AL50" s="16"/>
      <c r="AM50" s="16"/>
      <c r="AN50" s="63"/>
    </row>
    <row r="51" spans="24:40" ht="15.75" thickBot="1" x14ac:dyDescent="0.3">
      <c r="X51" s="62"/>
      <c r="Y51" s="16"/>
      <c r="Z51" s="16"/>
      <c r="AA51" s="16" t="s">
        <v>53</v>
      </c>
      <c r="AB51" s="16"/>
      <c r="AC51" s="16"/>
      <c r="AD51" s="16"/>
      <c r="AE51" s="16"/>
      <c r="AF51" s="16"/>
      <c r="AG51" s="16"/>
      <c r="AH51" s="62" t="s">
        <v>53</v>
      </c>
      <c r="AI51" s="16"/>
      <c r="AJ51" s="16"/>
      <c r="AK51" s="16"/>
      <c r="AL51" s="16"/>
      <c r="AM51" s="16"/>
      <c r="AN51" s="63"/>
    </row>
    <row r="52" spans="24:40" x14ac:dyDescent="0.25">
      <c r="X52" s="62"/>
      <c r="Y52" s="16"/>
      <c r="Z52" s="16"/>
      <c r="AA52" s="53" t="s">
        <v>54</v>
      </c>
      <c r="AB52" s="53" t="s">
        <v>55</v>
      </c>
      <c r="AC52" s="53" t="s">
        <v>56</v>
      </c>
      <c r="AD52" s="53" t="s">
        <v>57</v>
      </c>
      <c r="AE52" s="53" t="s">
        <v>58</v>
      </c>
      <c r="AF52" s="53" t="s">
        <v>59</v>
      </c>
      <c r="AG52" s="53" t="s">
        <v>60</v>
      </c>
      <c r="AH52" s="99" t="s">
        <v>54</v>
      </c>
      <c r="AI52" s="53" t="s">
        <v>55</v>
      </c>
      <c r="AJ52" s="53" t="s">
        <v>56</v>
      </c>
      <c r="AK52" s="53" t="s">
        <v>57</v>
      </c>
      <c r="AL52" s="53" t="s">
        <v>58</v>
      </c>
      <c r="AM52" s="53" t="s">
        <v>59</v>
      </c>
      <c r="AN52" s="64" t="s">
        <v>60</v>
      </c>
    </row>
    <row r="53" spans="24:40" x14ac:dyDescent="0.25">
      <c r="X53" s="62"/>
      <c r="Y53" s="16"/>
      <c r="Z53" s="16"/>
      <c r="AA53" s="51" t="s">
        <v>61</v>
      </c>
      <c r="AB53" s="51">
        <v>389.99963123074741</v>
      </c>
      <c r="AC53" s="51">
        <v>1</v>
      </c>
      <c r="AD53" s="51">
        <v>389.99963123074741</v>
      </c>
      <c r="AE53" s="58">
        <v>15.412434423000878</v>
      </c>
      <c r="AF53" s="51">
        <v>1.7162622731152734E-2</v>
      </c>
      <c r="AG53" s="58">
        <v>7.708647422176786</v>
      </c>
      <c r="AH53" s="100" t="s">
        <v>61</v>
      </c>
      <c r="AI53" s="51">
        <v>30.583427892132242</v>
      </c>
      <c r="AJ53" s="51">
        <v>1</v>
      </c>
      <c r="AK53" s="51">
        <v>30.583427892132242</v>
      </c>
      <c r="AL53" s="58">
        <v>10.503814128598339</v>
      </c>
      <c r="AM53" s="51">
        <v>3.1645222341391666E-2</v>
      </c>
      <c r="AN53" s="65">
        <v>7.708647422176786</v>
      </c>
    </row>
    <row r="54" spans="24:40" x14ac:dyDescent="0.25">
      <c r="X54" s="62"/>
      <c r="Y54" s="16"/>
      <c r="Z54" s="16"/>
      <c r="AA54" s="51" t="s">
        <v>62</v>
      </c>
      <c r="AB54" s="51">
        <v>101.21687996251342</v>
      </c>
      <c r="AC54" s="51">
        <v>4</v>
      </c>
      <c r="AD54" s="51">
        <v>25.304219990628354</v>
      </c>
      <c r="AE54" s="51"/>
      <c r="AF54" s="51"/>
      <c r="AG54" s="51"/>
      <c r="AH54" s="100" t="s">
        <v>62</v>
      </c>
      <c r="AI54" s="51">
        <v>11.646599042099915</v>
      </c>
      <c r="AJ54" s="51">
        <v>4</v>
      </c>
      <c r="AK54" s="51">
        <v>2.9116497605249787</v>
      </c>
      <c r="AL54" s="51"/>
      <c r="AM54" s="51"/>
      <c r="AN54" s="66"/>
    </row>
    <row r="55" spans="24:40" x14ac:dyDescent="0.25">
      <c r="X55" s="62"/>
      <c r="Y55" s="16"/>
      <c r="Z55" s="16"/>
      <c r="AA55" s="51"/>
      <c r="AB55" s="51"/>
      <c r="AC55" s="51"/>
      <c r="AD55" s="51"/>
      <c r="AE55" s="51"/>
      <c r="AF55" s="51"/>
      <c r="AG55" s="51"/>
      <c r="AH55" s="100"/>
      <c r="AI55" s="51"/>
      <c r="AJ55" s="51"/>
      <c r="AK55" s="51"/>
      <c r="AL55" s="51"/>
      <c r="AM55" s="51"/>
      <c r="AN55" s="66"/>
    </row>
    <row r="56" spans="24:40" ht="15.75" thickBot="1" x14ac:dyDescent="0.3">
      <c r="X56" s="67"/>
      <c r="Y56" s="68"/>
      <c r="Z56" s="68"/>
      <c r="AA56" s="52" t="s">
        <v>63</v>
      </c>
      <c r="AB56" s="52">
        <v>491.21651119326083</v>
      </c>
      <c r="AC56" s="52">
        <v>5</v>
      </c>
      <c r="AD56" s="52"/>
      <c r="AE56" s="52"/>
      <c r="AF56" s="52"/>
      <c r="AG56" s="52"/>
      <c r="AH56" s="101" t="s">
        <v>63</v>
      </c>
      <c r="AI56" s="52">
        <v>42.230026934232157</v>
      </c>
      <c r="AJ56" s="52">
        <v>5</v>
      </c>
      <c r="AK56" s="52"/>
      <c r="AL56" s="52"/>
      <c r="AM56" s="52"/>
      <c r="AN56" s="69"/>
    </row>
    <row r="57" spans="24:40" ht="21.75" thickBot="1" x14ac:dyDescent="0.4">
      <c r="AH57" s="67"/>
      <c r="AI57" s="68"/>
      <c r="AJ57" s="105" t="s">
        <v>69</v>
      </c>
      <c r="AK57" s="68"/>
      <c r="AL57" s="68"/>
      <c r="AM57" s="68"/>
      <c r="AN57" s="88"/>
    </row>
    <row r="59" spans="24:40" ht="33" customHeight="1" x14ac:dyDescent="0.25">
      <c r="AA59" s="145" t="s">
        <v>34</v>
      </c>
      <c r="AB59" s="145"/>
      <c r="AF59" s="145" t="s">
        <v>34</v>
      </c>
      <c r="AG59" s="145"/>
    </row>
    <row r="60" spans="24:40" ht="60" x14ac:dyDescent="0.25">
      <c r="Z60" s="29" t="s">
        <v>32</v>
      </c>
      <c r="AA60" s="29" t="s">
        <v>35</v>
      </c>
      <c r="AB60" s="29" t="s">
        <v>36</v>
      </c>
      <c r="AC60" s="29" t="str">
        <f>Z60</f>
        <v>продолжительность обработки, сек</v>
      </c>
      <c r="AE60" s="29" t="s">
        <v>32</v>
      </c>
      <c r="AF60" s="29" t="s">
        <v>37</v>
      </c>
      <c r="AG60" s="29" t="s">
        <v>38</v>
      </c>
      <c r="AH60" s="29" t="str">
        <f>AE60</f>
        <v>продолжительность обработки, сек</v>
      </c>
    </row>
    <row r="61" spans="24:40" x14ac:dyDescent="0.25">
      <c r="Z61">
        <v>11.2</v>
      </c>
      <c r="AA61">
        <f>AB15/AB11</f>
        <v>0.96944183444825149</v>
      </c>
      <c r="AB61">
        <f>AB27/AB11</f>
        <v>0.85947311282412175</v>
      </c>
      <c r="AC61">
        <v>14</v>
      </c>
      <c r="AE61">
        <f>Z61</f>
        <v>11.2</v>
      </c>
      <c r="AF61">
        <f>'6,5 см'!AB27/'6,5 см'!AB11</f>
        <v>1.1158472341215606</v>
      </c>
      <c r="AG61">
        <f>'6,5 см'!AB15/'6,5 см'!AB11</f>
        <v>0.84544030730517949</v>
      </c>
      <c r="AH61">
        <f>AC61</f>
        <v>14</v>
      </c>
    </row>
    <row r="62" spans="24:40" x14ac:dyDescent="0.25">
      <c r="Z62">
        <v>44.8</v>
      </c>
      <c r="AA62">
        <f>AB19/AB11</f>
        <v>0.90665735974173267</v>
      </c>
      <c r="AB62">
        <f>AB31/AB11</f>
        <v>0.8772816468429554</v>
      </c>
      <c r="AC62">
        <v>56</v>
      </c>
      <c r="AE62">
        <f t="shared" ref="AE62:AE63" si="50">Z62</f>
        <v>44.8</v>
      </c>
      <c r="AF62">
        <f>'6,5 см'!AA31/'6,5 см'!AA11</f>
        <v>0.93130605994311955</v>
      </c>
      <c r="AG62">
        <f>'6,5 см'!AB19/'6,5 см'!AB11</f>
        <v>0.98319721167351615</v>
      </c>
      <c r="AH62">
        <f t="shared" ref="AH62:AH63" si="51">AC62</f>
        <v>56</v>
      </c>
    </row>
    <row r="63" spans="24:40" x14ac:dyDescent="0.25">
      <c r="Z63">
        <v>89.6</v>
      </c>
      <c r="AA63">
        <f>AB23/AB11</f>
        <v>0.86291923149417893</v>
      </c>
      <c r="AB63">
        <f>AB35/AB11</f>
        <v>0.77904976552238736</v>
      </c>
      <c r="AC63">
        <v>112</v>
      </c>
      <c r="AE63">
        <f t="shared" si="50"/>
        <v>89.6</v>
      </c>
      <c r="AF63">
        <f>'6,5 см'!AB35/'6,5 см'!AB11</f>
        <v>0.98529358099478181</v>
      </c>
      <c r="AG63">
        <f>'6,5 см'!AB23/'6,5 см'!AB11</f>
        <v>1.0190554530498721</v>
      </c>
      <c r="AH63">
        <f t="shared" si="51"/>
        <v>112</v>
      </c>
    </row>
    <row r="65" spans="24:40" ht="15.75" thickBot="1" x14ac:dyDescent="0.3"/>
    <row r="66" spans="24:40" ht="60.75" customHeight="1" x14ac:dyDescent="0.25">
      <c r="X66" s="59" t="str">
        <f>X38</f>
        <v>контроль</v>
      </c>
      <c r="Y66" s="76" t="s">
        <v>76</v>
      </c>
      <c r="Z66" s="60"/>
      <c r="AA66" s="60"/>
      <c r="AB66" s="84" t="s">
        <v>70</v>
      </c>
      <c r="AC66" s="60"/>
      <c r="AD66" s="60"/>
      <c r="AE66" s="60"/>
      <c r="AF66" s="61"/>
      <c r="AH66" s="104" t="str">
        <f>AH38</f>
        <v>контроль</v>
      </c>
      <c r="AI66" s="96" t="s">
        <v>79</v>
      </c>
      <c r="AJ66" s="60"/>
      <c r="AK66" s="109" t="s">
        <v>78</v>
      </c>
      <c r="AL66" s="60"/>
      <c r="AM66" s="60"/>
      <c r="AN66" s="61"/>
    </row>
    <row r="67" spans="24:40" x14ac:dyDescent="0.25">
      <c r="X67" s="62">
        <f t="shared" ref="X67:X69" si="52">X39</f>
        <v>65.398773006134974</v>
      </c>
      <c r="Y67" s="16">
        <f>AB24</f>
        <v>54.258241758241752</v>
      </c>
      <c r="Z67" s="16"/>
      <c r="AA67" s="16"/>
      <c r="AB67" s="16"/>
      <c r="AC67" s="16"/>
      <c r="AD67" s="16"/>
      <c r="AE67" s="16"/>
      <c r="AF67" s="63"/>
      <c r="AH67" s="112">
        <f t="shared" ref="AH67:AH69" si="53">AH39</f>
        <v>27.361963190184046</v>
      </c>
      <c r="AI67" s="16">
        <f>AH28</f>
        <v>26.626626626626624</v>
      </c>
      <c r="AJ67" s="16"/>
      <c r="AK67" s="16"/>
      <c r="AL67" s="16"/>
      <c r="AM67" s="16"/>
      <c r="AN67" s="63"/>
    </row>
    <row r="68" spans="24:40" x14ac:dyDescent="0.25">
      <c r="X68" s="62">
        <f t="shared" si="52"/>
        <v>70.921198668146502</v>
      </c>
      <c r="Y68" s="16">
        <f t="shared" ref="Y68:Y69" si="54">AB25</f>
        <v>67.819148936170208</v>
      </c>
      <c r="Z68" s="16"/>
      <c r="AA68" s="16"/>
      <c r="AB68" s="16"/>
      <c r="AC68" s="16"/>
      <c r="AD68" s="16"/>
      <c r="AE68" s="16"/>
      <c r="AF68" s="63"/>
      <c r="AH68" s="112">
        <f t="shared" si="53"/>
        <v>31.409544950055494</v>
      </c>
      <c r="AI68" s="16">
        <f t="shared" ref="AI68:AI69" si="55">AH29</f>
        <v>33.466666666666661</v>
      </c>
      <c r="AJ68" s="16"/>
      <c r="AK68" s="16"/>
      <c r="AL68" s="16"/>
      <c r="AM68" s="16"/>
      <c r="AN68" s="63"/>
    </row>
    <row r="69" spans="24:40" x14ac:dyDescent="0.25">
      <c r="X69" s="62">
        <f t="shared" si="52"/>
        <v>66.687041564792182</v>
      </c>
      <c r="Y69" s="16">
        <f t="shared" si="54"/>
        <v>53.540252182347224</v>
      </c>
      <c r="Z69" s="16"/>
      <c r="AA69" s="16"/>
      <c r="AB69" s="16"/>
      <c r="AC69" s="16"/>
      <c r="AD69" s="16"/>
      <c r="AE69" s="16"/>
      <c r="AF69" s="63"/>
      <c r="AH69" s="112">
        <f t="shared" si="53"/>
        <v>30.929095354523227</v>
      </c>
      <c r="AI69" s="16">
        <f t="shared" si="55"/>
        <v>35.056179775280896</v>
      </c>
      <c r="AJ69" s="16"/>
      <c r="AK69" s="16"/>
      <c r="AL69" s="16"/>
      <c r="AM69" s="16"/>
      <c r="AN69" s="63"/>
    </row>
    <row r="70" spans="24:40" x14ac:dyDescent="0.25">
      <c r="X70" s="62"/>
      <c r="Y70" s="16"/>
      <c r="Z70" s="16"/>
      <c r="AA70" s="16"/>
      <c r="AB70" s="16"/>
      <c r="AC70" s="16"/>
      <c r="AD70" s="16"/>
      <c r="AE70" s="16"/>
      <c r="AF70" s="63"/>
      <c r="AH70" s="62"/>
      <c r="AI70" s="16"/>
      <c r="AJ70" s="16"/>
      <c r="AK70" s="16"/>
      <c r="AL70" s="16"/>
      <c r="AM70" s="16"/>
      <c r="AN70" s="63"/>
    </row>
    <row r="71" spans="24:40" x14ac:dyDescent="0.25">
      <c r="X71" s="62"/>
      <c r="Y71" s="16"/>
      <c r="Z71" s="1" t="s">
        <v>46</v>
      </c>
      <c r="AA71" s="1"/>
      <c r="AB71" s="1"/>
      <c r="AC71" s="1"/>
      <c r="AD71" s="1"/>
      <c r="AE71" s="1"/>
      <c r="AF71" s="5"/>
      <c r="AH71" s="62" t="s">
        <v>46</v>
      </c>
      <c r="AI71" s="16"/>
      <c r="AJ71" s="16"/>
      <c r="AK71" s="16"/>
      <c r="AL71" s="16"/>
      <c r="AM71" s="16"/>
      <c r="AN71" s="63"/>
    </row>
    <row r="72" spans="24:40" x14ac:dyDescent="0.25">
      <c r="X72" s="62"/>
      <c r="Y72" s="16"/>
      <c r="Z72" s="1"/>
      <c r="AA72" s="1"/>
      <c r="AB72" s="1"/>
      <c r="AC72" s="1"/>
      <c r="AD72" s="1"/>
      <c r="AE72" s="1"/>
      <c r="AF72" s="5"/>
      <c r="AH72" s="62"/>
      <c r="AI72" s="16"/>
      <c r="AJ72" s="16"/>
      <c r="AK72" s="16"/>
      <c r="AL72" s="16"/>
      <c r="AM72" s="16"/>
      <c r="AN72" s="63"/>
    </row>
    <row r="73" spans="24:40" ht="15.75" thickBot="1" x14ac:dyDescent="0.3">
      <c r="X73" s="62"/>
      <c r="Y73" s="16"/>
      <c r="Z73" s="1" t="s">
        <v>47</v>
      </c>
      <c r="AA73" s="1"/>
      <c r="AB73" s="1"/>
      <c r="AC73" s="1"/>
      <c r="AD73" s="1"/>
      <c r="AE73" s="1"/>
      <c r="AF73" s="5"/>
      <c r="AH73" s="62" t="s">
        <v>47</v>
      </c>
      <c r="AI73" s="16"/>
      <c r="AJ73" s="16"/>
      <c r="AK73" s="16"/>
      <c r="AL73" s="16"/>
      <c r="AM73" s="16"/>
      <c r="AN73" s="63"/>
    </row>
    <row r="74" spans="24:40" x14ac:dyDescent="0.25">
      <c r="X74" s="62"/>
      <c r="Y74" s="16"/>
      <c r="Z74" s="73" t="s">
        <v>48</v>
      </c>
      <c r="AA74" s="73" t="s">
        <v>49</v>
      </c>
      <c r="AB74" s="73" t="s">
        <v>50</v>
      </c>
      <c r="AC74" s="73" t="s">
        <v>51</v>
      </c>
      <c r="AD74" s="73" t="s">
        <v>52</v>
      </c>
      <c r="AE74" s="1"/>
      <c r="AF74" s="5"/>
      <c r="AH74" s="99" t="s">
        <v>48</v>
      </c>
      <c r="AI74" s="53" t="s">
        <v>49</v>
      </c>
      <c r="AJ74" s="53" t="s">
        <v>50</v>
      </c>
      <c r="AK74" s="53" t="s">
        <v>51</v>
      </c>
      <c r="AL74" s="53" t="s">
        <v>52</v>
      </c>
      <c r="AM74" s="16"/>
      <c r="AN74" s="63"/>
    </row>
    <row r="75" spans="24:40" x14ac:dyDescent="0.25">
      <c r="X75" s="62"/>
      <c r="Y75" s="16"/>
      <c r="Z75" s="74" t="s">
        <v>0</v>
      </c>
      <c r="AA75" s="74">
        <v>3</v>
      </c>
      <c r="AB75" s="74">
        <v>203.00701323907367</v>
      </c>
      <c r="AC75" s="74">
        <v>67.669004413024552</v>
      </c>
      <c r="AD75" s="74">
        <v>8.3474845745923396</v>
      </c>
      <c r="AE75" s="1"/>
      <c r="AF75" s="5"/>
      <c r="AH75" s="100" t="s">
        <v>0</v>
      </c>
      <c r="AI75" s="51">
        <v>3</v>
      </c>
      <c r="AJ75" s="51">
        <v>89.70060349476276</v>
      </c>
      <c r="AK75" s="51">
        <v>29.900201164920919</v>
      </c>
      <c r="AL75" s="51">
        <v>4.8896969657590503</v>
      </c>
      <c r="AM75" s="16"/>
      <c r="AN75" s="63"/>
    </row>
    <row r="76" spans="24:40" ht="15.75" thickBot="1" x14ac:dyDescent="0.3">
      <c r="X76" s="62"/>
      <c r="Y76" s="16"/>
      <c r="Z76" s="74" t="s">
        <v>67</v>
      </c>
      <c r="AA76" s="74">
        <v>3</v>
      </c>
      <c r="AB76" s="74">
        <v>175.61764287675919</v>
      </c>
      <c r="AC76" s="74">
        <v>58.539214292253064</v>
      </c>
      <c r="AD76" s="74">
        <v>64.716767504302879</v>
      </c>
      <c r="AE76" s="1"/>
      <c r="AF76" s="5"/>
      <c r="AH76" s="101" t="s">
        <v>79</v>
      </c>
      <c r="AI76" s="52">
        <v>3</v>
      </c>
      <c r="AJ76" s="52">
        <v>95.149473068574181</v>
      </c>
      <c r="AK76" s="52">
        <v>31.716491022858062</v>
      </c>
      <c r="AL76" s="52">
        <v>20.061677659632551</v>
      </c>
      <c r="AM76" s="16"/>
      <c r="AN76" s="63"/>
    </row>
    <row r="77" spans="24:40" x14ac:dyDescent="0.25">
      <c r="X77" s="62"/>
      <c r="Y77" s="16"/>
      <c r="Z77" s="1"/>
      <c r="AA77" s="1"/>
      <c r="AB77" s="1"/>
      <c r="AC77" s="1"/>
      <c r="AD77" s="1"/>
      <c r="AE77" s="1"/>
      <c r="AF77" s="5"/>
      <c r="AH77" s="62"/>
      <c r="AI77" s="16"/>
      <c r="AJ77" s="16"/>
      <c r="AK77" s="16"/>
      <c r="AL77" s="16"/>
      <c r="AM77" s="16"/>
      <c r="AN77" s="63"/>
    </row>
    <row r="78" spans="24:40" x14ac:dyDescent="0.25">
      <c r="X78" s="62"/>
      <c r="Y78" s="16"/>
      <c r="Z78" s="1"/>
      <c r="AA78" s="1"/>
      <c r="AB78" s="1"/>
      <c r="AC78" s="1"/>
      <c r="AD78" s="1"/>
      <c r="AE78" s="1"/>
      <c r="AF78" s="5"/>
      <c r="AH78" s="62"/>
      <c r="AI78" s="16"/>
      <c r="AJ78" s="16"/>
      <c r="AK78" s="16"/>
      <c r="AL78" s="16"/>
      <c r="AM78" s="16"/>
      <c r="AN78" s="63"/>
    </row>
    <row r="79" spans="24:40" ht="15.75" thickBot="1" x14ac:dyDescent="0.3">
      <c r="X79" s="62"/>
      <c r="Y79" s="16"/>
      <c r="Z79" s="1" t="s">
        <v>53</v>
      </c>
      <c r="AA79" s="1"/>
      <c r="AB79" s="1"/>
      <c r="AC79" s="1"/>
      <c r="AD79" s="1"/>
      <c r="AE79" s="1"/>
      <c r="AF79" s="5"/>
      <c r="AH79" s="62" t="s">
        <v>53</v>
      </c>
      <c r="AI79" s="16"/>
      <c r="AJ79" s="16"/>
      <c r="AK79" s="16"/>
      <c r="AL79" s="16"/>
      <c r="AM79" s="16"/>
      <c r="AN79" s="63"/>
    </row>
    <row r="80" spans="24:40" x14ac:dyDescent="0.25">
      <c r="X80" s="62"/>
      <c r="Y80" s="16"/>
      <c r="Z80" s="73" t="s">
        <v>54</v>
      </c>
      <c r="AA80" s="73" t="s">
        <v>55</v>
      </c>
      <c r="AB80" s="73" t="s">
        <v>56</v>
      </c>
      <c r="AC80" s="73" t="s">
        <v>57</v>
      </c>
      <c r="AD80" s="73" t="s">
        <v>58</v>
      </c>
      <c r="AE80" s="73" t="s">
        <v>59</v>
      </c>
      <c r="AF80" s="77" t="s">
        <v>60</v>
      </c>
      <c r="AH80" s="99" t="s">
        <v>54</v>
      </c>
      <c r="AI80" s="53" t="s">
        <v>55</v>
      </c>
      <c r="AJ80" s="53" t="s">
        <v>56</v>
      </c>
      <c r="AK80" s="53" t="s">
        <v>57</v>
      </c>
      <c r="AL80" s="53" t="s">
        <v>58</v>
      </c>
      <c r="AM80" s="53" t="s">
        <v>59</v>
      </c>
      <c r="AN80" s="64" t="s">
        <v>60</v>
      </c>
    </row>
    <row r="81" spans="24:40" ht="15.75" x14ac:dyDescent="0.25">
      <c r="X81" s="62"/>
      <c r="Y81" s="16"/>
      <c r="Z81" s="74" t="s">
        <v>61</v>
      </c>
      <c r="AA81" s="74">
        <v>125.02960147400506</v>
      </c>
      <c r="AB81" s="74">
        <v>1</v>
      </c>
      <c r="AC81" s="74">
        <v>125.02960147400506</v>
      </c>
      <c r="AD81" s="75">
        <v>3.4224562057788863</v>
      </c>
      <c r="AE81" s="74">
        <v>0.13799137432431052</v>
      </c>
      <c r="AF81" s="78">
        <v>7.708647422176786</v>
      </c>
      <c r="AH81" s="100" t="s">
        <v>61</v>
      </c>
      <c r="AI81" s="51">
        <v>4.9483632720679651</v>
      </c>
      <c r="AJ81" s="51">
        <v>1</v>
      </c>
      <c r="AK81" s="51">
        <v>4.9483632720679651</v>
      </c>
      <c r="AL81" s="93">
        <v>0.39664053354658235</v>
      </c>
      <c r="AM81" s="51">
        <v>0.56301246055216958</v>
      </c>
      <c r="AN81" s="102">
        <v>7.708647422176786</v>
      </c>
    </row>
    <row r="82" spans="24:40" x14ac:dyDescent="0.25">
      <c r="X82" s="62"/>
      <c r="Y82" s="16"/>
      <c r="Z82" s="74" t="s">
        <v>62</v>
      </c>
      <c r="AA82" s="74">
        <v>146.12850415779178</v>
      </c>
      <c r="AB82" s="74">
        <v>4</v>
      </c>
      <c r="AC82" s="74">
        <v>36.532126039447945</v>
      </c>
      <c r="AD82" s="74"/>
      <c r="AE82" s="74"/>
      <c r="AF82" s="78"/>
      <c r="AH82" s="100" t="s">
        <v>62</v>
      </c>
      <c r="AI82" s="51">
        <v>49.902749250782946</v>
      </c>
      <c r="AJ82" s="51">
        <v>4</v>
      </c>
      <c r="AK82" s="51">
        <v>12.475687312695737</v>
      </c>
      <c r="AL82" s="51"/>
      <c r="AM82" s="51"/>
      <c r="AN82" s="66"/>
    </row>
    <row r="83" spans="24:40" x14ac:dyDescent="0.25">
      <c r="X83" s="62"/>
      <c r="Y83" s="16"/>
      <c r="Z83" s="74"/>
      <c r="AA83" s="74"/>
      <c r="AB83" s="74"/>
      <c r="AC83" s="74"/>
      <c r="AD83" s="74"/>
      <c r="AE83" s="74"/>
      <c r="AF83" s="78"/>
      <c r="AH83" s="100"/>
      <c r="AI83" s="51"/>
      <c r="AJ83" s="51"/>
      <c r="AK83" s="51"/>
      <c r="AL83" s="51"/>
      <c r="AM83" s="51"/>
      <c r="AN83" s="66"/>
    </row>
    <row r="84" spans="24:40" ht="16.5" thickBot="1" x14ac:dyDescent="0.3">
      <c r="X84" s="67"/>
      <c r="Y84" s="68"/>
      <c r="Z84" s="79" t="s">
        <v>63</v>
      </c>
      <c r="AA84" s="79">
        <v>271.15810563179684</v>
      </c>
      <c r="AB84" s="79">
        <v>5</v>
      </c>
      <c r="AC84" s="95" t="s">
        <v>68</v>
      </c>
      <c r="AD84" s="79"/>
      <c r="AE84" s="79"/>
      <c r="AF84" s="80"/>
      <c r="AH84" s="101" t="s">
        <v>63</v>
      </c>
      <c r="AI84" s="52">
        <v>54.851112522850912</v>
      </c>
      <c r="AJ84" s="52">
        <v>5</v>
      </c>
      <c r="AK84" s="52"/>
      <c r="AL84" s="52"/>
      <c r="AM84" s="52"/>
      <c r="AN84" s="69"/>
    </row>
    <row r="85" spans="24:40" ht="16.5" thickBot="1" x14ac:dyDescent="0.3">
      <c r="AH85" s="67"/>
      <c r="AI85" s="68"/>
      <c r="AJ85" s="68"/>
      <c r="AK85" s="95" t="s">
        <v>68</v>
      </c>
      <c r="AL85" s="68"/>
      <c r="AM85" s="68"/>
      <c r="AN85" s="88"/>
    </row>
    <row r="87" spans="24:40" ht="15.75" thickBot="1" x14ac:dyDescent="0.3"/>
    <row r="88" spans="24:40" ht="60" x14ac:dyDescent="0.25">
      <c r="X88" s="59" t="str">
        <f>X38</f>
        <v>контроль</v>
      </c>
      <c r="Y88" s="76" t="s">
        <v>71</v>
      </c>
      <c r="Z88" s="60"/>
      <c r="AA88" s="60"/>
      <c r="AB88" s="84" t="s">
        <v>70</v>
      </c>
      <c r="AC88" s="60"/>
      <c r="AD88" s="60"/>
      <c r="AE88" s="60"/>
      <c r="AF88" s="61"/>
      <c r="AH88" s="104" t="str">
        <f>AH38</f>
        <v>контроль</v>
      </c>
      <c r="AI88" s="76" t="s">
        <v>80</v>
      </c>
      <c r="AJ88" s="60"/>
      <c r="AK88" s="109" t="s">
        <v>78</v>
      </c>
      <c r="AL88" s="60"/>
      <c r="AM88" s="60"/>
      <c r="AN88" s="61"/>
    </row>
    <row r="89" spans="24:40" x14ac:dyDescent="0.25">
      <c r="X89" s="62">
        <f t="shared" ref="X89:X91" si="56">X39</f>
        <v>65.398773006134974</v>
      </c>
      <c r="Y89" s="16">
        <f>AB28</f>
        <v>58.758758758758759</v>
      </c>
      <c r="Z89" s="16"/>
      <c r="AA89" s="16"/>
      <c r="AB89" s="16"/>
      <c r="AC89" s="16"/>
      <c r="AD89" s="16"/>
      <c r="AE89" s="16"/>
      <c r="AF89" s="63"/>
      <c r="AH89" s="62">
        <f t="shared" ref="AH89:AH91" si="57">AH39</f>
        <v>27.361963190184046</v>
      </c>
      <c r="AI89" s="16">
        <f>AH24</f>
        <v>23.626373626373624</v>
      </c>
      <c r="AJ89" s="16"/>
      <c r="AK89" s="16"/>
      <c r="AL89" s="16"/>
      <c r="AM89" s="16"/>
      <c r="AN89" s="63"/>
    </row>
    <row r="90" spans="24:40" x14ac:dyDescent="0.25">
      <c r="X90" s="62">
        <f t="shared" si="56"/>
        <v>70.921198668146502</v>
      </c>
      <c r="Y90" s="16">
        <f t="shared" ref="Y90:Y91" si="58">AB29</f>
        <v>58.533333333333324</v>
      </c>
      <c r="Z90" s="16"/>
      <c r="AA90" s="16"/>
      <c r="AB90" s="16"/>
      <c r="AC90" s="16"/>
      <c r="AD90" s="16"/>
      <c r="AE90" s="16"/>
      <c r="AF90" s="63"/>
      <c r="AH90" s="62">
        <f t="shared" si="57"/>
        <v>31.409544950055494</v>
      </c>
      <c r="AI90" s="16">
        <f t="shared" ref="AI90:AI91" si="59">AH25</f>
        <v>24.069148936170215</v>
      </c>
      <c r="AJ90" s="16"/>
      <c r="AK90" s="16"/>
      <c r="AL90" s="16"/>
      <c r="AM90" s="16"/>
      <c r="AN90" s="63"/>
    </row>
    <row r="91" spans="24:40" x14ac:dyDescent="0.25">
      <c r="X91" s="62">
        <f t="shared" si="56"/>
        <v>66.687041564792182</v>
      </c>
      <c r="Y91" s="16">
        <f t="shared" si="58"/>
        <v>60.337078651685395</v>
      </c>
      <c r="Z91" s="16"/>
      <c r="AA91" s="16"/>
      <c r="AB91" s="16"/>
      <c r="AC91" s="16"/>
      <c r="AD91" s="16"/>
      <c r="AE91" s="16"/>
      <c r="AF91" s="63"/>
      <c r="AH91" s="62">
        <f t="shared" si="57"/>
        <v>30.929095354523227</v>
      </c>
      <c r="AI91" s="16">
        <f t="shared" si="59"/>
        <v>25.994180407371488</v>
      </c>
      <c r="AJ91" s="16"/>
      <c r="AK91" s="16"/>
      <c r="AL91" s="16"/>
      <c r="AM91" s="16"/>
      <c r="AN91" s="63"/>
    </row>
    <row r="92" spans="24:40" x14ac:dyDescent="0.25">
      <c r="X92" s="62"/>
      <c r="Y92" s="16"/>
      <c r="Z92" s="16"/>
      <c r="AA92" s="16"/>
      <c r="AB92" s="16"/>
      <c r="AC92" s="16"/>
      <c r="AD92" s="16"/>
      <c r="AE92" s="16"/>
      <c r="AF92" s="63"/>
      <c r="AH92" s="62"/>
      <c r="AI92" s="16"/>
      <c r="AJ92" s="16"/>
      <c r="AK92" s="16"/>
      <c r="AL92" s="16"/>
      <c r="AM92" s="16"/>
      <c r="AN92" s="63"/>
    </row>
    <row r="93" spans="24:40" x14ac:dyDescent="0.25">
      <c r="X93" s="62"/>
      <c r="Y93" s="16"/>
      <c r="Z93" s="16" t="s">
        <v>46</v>
      </c>
      <c r="AA93" s="16"/>
      <c r="AB93" s="16"/>
      <c r="AC93" s="16"/>
      <c r="AD93" s="16"/>
      <c r="AE93" s="16"/>
      <c r="AF93" s="63"/>
      <c r="AH93" s="62" t="s">
        <v>46</v>
      </c>
      <c r="AI93" s="16"/>
      <c r="AJ93" s="16"/>
      <c r="AK93" s="16"/>
      <c r="AL93" s="16"/>
      <c r="AM93" s="16"/>
      <c r="AN93" s="63"/>
    </row>
    <row r="94" spans="24:40" x14ac:dyDescent="0.25">
      <c r="X94" s="62"/>
      <c r="Y94" s="16"/>
      <c r="Z94" s="16"/>
      <c r="AA94" s="16"/>
      <c r="AB94" s="16"/>
      <c r="AC94" s="16"/>
      <c r="AD94" s="16"/>
      <c r="AE94" s="16"/>
      <c r="AF94" s="63"/>
      <c r="AH94" s="62"/>
      <c r="AI94" s="16"/>
      <c r="AJ94" s="16"/>
      <c r="AK94" s="16"/>
      <c r="AL94" s="16"/>
      <c r="AM94" s="16"/>
      <c r="AN94" s="63"/>
    </row>
    <row r="95" spans="24:40" ht="15.75" thickBot="1" x14ac:dyDescent="0.3">
      <c r="X95" s="62"/>
      <c r="Y95" s="16"/>
      <c r="Z95" s="16" t="s">
        <v>47</v>
      </c>
      <c r="AA95" s="16"/>
      <c r="AB95" s="16"/>
      <c r="AC95" s="16"/>
      <c r="AD95" s="16"/>
      <c r="AE95" s="16"/>
      <c r="AF95" s="63"/>
      <c r="AH95" s="62" t="s">
        <v>47</v>
      </c>
      <c r="AI95" s="16"/>
      <c r="AJ95" s="16"/>
      <c r="AK95" s="16"/>
      <c r="AL95" s="16"/>
      <c r="AM95" s="16"/>
      <c r="AN95" s="63"/>
    </row>
    <row r="96" spans="24:40" x14ac:dyDescent="0.25">
      <c r="X96" s="62"/>
      <c r="Y96" s="16"/>
      <c r="Z96" s="53" t="s">
        <v>48</v>
      </c>
      <c r="AA96" s="53" t="s">
        <v>49</v>
      </c>
      <c r="AB96" s="53" t="s">
        <v>50</v>
      </c>
      <c r="AC96" s="53" t="s">
        <v>51</v>
      </c>
      <c r="AD96" s="53" t="s">
        <v>52</v>
      </c>
      <c r="AE96" s="16"/>
      <c r="AF96" s="63"/>
      <c r="AH96" s="99" t="s">
        <v>48</v>
      </c>
      <c r="AI96" s="53" t="s">
        <v>49</v>
      </c>
      <c r="AJ96" s="53" t="s">
        <v>50</v>
      </c>
      <c r="AK96" s="53" t="s">
        <v>51</v>
      </c>
      <c r="AL96" s="53" t="s">
        <v>52</v>
      </c>
      <c r="AM96" s="16"/>
      <c r="AN96" s="63"/>
    </row>
    <row r="97" spans="24:40" x14ac:dyDescent="0.25">
      <c r="X97" s="62"/>
      <c r="Y97" s="16"/>
      <c r="Z97" s="51" t="s">
        <v>0</v>
      </c>
      <c r="AA97" s="51">
        <v>3</v>
      </c>
      <c r="AB97" s="51">
        <v>203.00701323907367</v>
      </c>
      <c r="AC97" s="51">
        <v>67.669004413024552</v>
      </c>
      <c r="AD97" s="51">
        <v>8.3474845745923396</v>
      </c>
      <c r="AE97" s="16"/>
      <c r="AF97" s="63"/>
      <c r="AH97" s="100" t="s">
        <v>0</v>
      </c>
      <c r="AI97" s="51">
        <v>3</v>
      </c>
      <c r="AJ97" s="51">
        <v>89.70060349476276</v>
      </c>
      <c r="AK97" s="51">
        <v>29.900201164920919</v>
      </c>
      <c r="AL97" s="51">
        <v>4.8896969657590503</v>
      </c>
      <c r="AM97" s="16"/>
      <c r="AN97" s="63"/>
    </row>
    <row r="98" spans="24:40" ht="15.75" thickBot="1" x14ac:dyDescent="0.3">
      <c r="X98" s="62"/>
      <c r="Y98" s="16"/>
      <c r="Z98" s="52" t="s">
        <v>71</v>
      </c>
      <c r="AA98" s="52">
        <v>3</v>
      </c>
      <c r="AB98" s="52">
        <v>177.62917074377748</v>
      </c>
      <c r="AC98" s="52">
        <v>59.209723581259162</v>
      </c>
      <c r="AD98" s="52">
        <v>0.96590124671886679</v>
      </c>
      <c r="AE98" s="16"/>
      <c r="AF98" s="63"/>
      <c r="AH98" s="101" t="s">
        <v>80</v>
      </c>
      <c r="AI98" s="52">
        <v>3</v>
      </c>
      <c r="AJ98" s="52">
        <v>73.689702969915331</v>
      </c>
      <c r="AK98" s="52">
        <v>24.56323432330511</v>
      </c>
      <c r="AL98" s="52">
        <v>1.5847175153700446</v>
      </c>
      <c r="AM98" s="16"/>
      <c r="AN98" s="63"/>
    </row>
    <row r="99" spans="24:40" x14ac:dyDescent="0.25">
      <c r="X99" s="62"/>
      <c r="Y99" s="16"/>
      <c r="Z99" s="16"/>
      <c r="AA99" s="16"/>
      <c r="AB99" s="16"/>
      <c r="AC99" s="16"/>
      <c r="AD99" s="16"/>
      <c r="AE99" s="16"/>
      <c r="AF99" s="63"/>
      <c r="AH99" s="62"/>
      <c r="AI99" s="16"/>
      <c r="AJ99" s="16"/>
      <c r="AK99" s="16"/>
      <c r="AL99" s="16"/>
      <c r="AM99" s="16"/>
      <c r="AN99" s="63"/>
    </row>
    <row r="100" spans="24:40" x14ac:dyDescent="0.25">
      <c r="X100" s="62"/>
      <c r="Y100" s="16"/>
      <c r="Z100" s="16"/>
      <c r="AA100" s="16"/>
      <c r="AB100" s="16"/>
      <c r="AC100" s="16"/>
      <c r="AD100" s="16"/>
      <c r="AE100" s="16"/>
      <c r="AF100" s="63"/>
      <c r="AH100" s="62"/>
      <c r="AI100" s="16"/>
      <c r="AJ100" s="16"/>
      <c r="AK100" s="16"/>
      <c r="AL100" s="16"/>
      <c r="AM100" s="16"/>
      <c r="AN100" s="63"/>
    </row>
    <row r="101" spans="24:40" ht="15.75" thickBot="1" x14ac:dyDescent="0.3">
      <c r="X101" s="62"/>
      <c r="Y101" s="16"/>
      <c r="Z101" s="16" t="s">
        <v>53</v>
      </c>
      <c r="AA101" s="16"/>
      <c r="AB101" s="16"/>
      <c r="AC101" s="16"/>
      <c r="AD101" s="16"/>
      <c r="AE101" s="16"/>
      <c r="AF101" s="63"/>
      <c r="AH101" s="62" t="s">
        <v>53</v>
      </c>
      <c r="AI101" s="16"/>
      <c r="AJ101" s="16"/>
      <c r="AK101" s="16"/>
      <c r="AL101" s="16"/>
      <c r="AM101" s="16"/>
      <c r="AN101" s="63"/>
    </row>
    <row r="102" spans="24:40" x14ac:dyDescent="0.25">
      <c r="X102" s="62"/>
      <c r="Y102" s="16"/>
      <c r="Z102" s="53" t="s">
        <v>54</v>
      </c>
      <c r="AA102" s="53" t="s">
        <v>55</v>
      </c>
      <c r="AB102" s="53" t="s">
        <v>56</v>
      </c>
      <c r="AC102" s="53" t="s">
        <v>57</v>
      </c>
      <c r="AD102" s="53" t="s">
        <v>58</v>
      </c>
      <c r="AE102" s="53" t="s">
        <v>59</v>
      </c>
      <c r="AF102" s="64" t="s">
        <v>60</v>
      </c>
      <c r="AH102" s="99" t="s">
        <v>54</v>
      </c>
      <c r="AI102" s="53" t="s">
        <v>55</v>
      </c>
      <c r="AJ102" s="53" t="s">
        <v>56</v>
      </c>
      <c r="AK102" s="53" t="s">
        <v>57</v>
      </c>
      <c r="AL102" s="53" t="s">
        <v>58</v>
      </c>
      <c r="AM102" s="53" t="s">
        <v>59</v>
      </c>
      <c r="AN102" s="64" t="s">
        <v>60</v>
      </c>
    </row>
    <row r="103" spans="24:40" x14ac:dyDescent="0.25">
      <c r="X103" s="62"/>
      <c r="Y103" s="16"/>
      <c r="Z103" s="51" t="s">
        <v>61</v>
      </c>
      <c r="AA103" s="51">
        <v>107.33914828601009</v>
      </c>
      <c r="AB103" s="51">
        <v>1</v>
      </c>
      <c r="AC103" s="51">
        <v>107.33914828601009</v>
      </c>
      <c r="AD103" s="85">
        <v>23.050510382678016</v>
      </c>
      <c r="AE103" s="51">
        <v>8.6412497062330462E-3</v>
      </c>
      <c r="AF103" s="86">
        <v>7.708647422176786</v>
      </c>
      <c r="AH103" s="100" t="s">
        <v>61</v>
      </c>
      <c r="AI103" s="51">
        <v>42.72482260276</v>
      </c>
      <c r="AJ103" s="51">
        <v>1</v>
      </c>
      <c r="AK103" s="51">
        <v>42.72482260276</v>
      </c>
      <c r="AL103" s="58">
        <v>13.198049870699373</v>
      </c>
      <c r="AM103" s="51">
        <v>2.2102823742554428E-2</v>
      </c>
      <c r="AN103" s="65">
        <v>7.708647422176786</v>
      </c>
    </row>
    <row r="104" spans="24:40" x14ac:dyDescent="0.25">
      <c r="X104" s="62"/>
      <c r="Y104" s="16"/>
      <c r="Z104" s="51" t="s">
        <v>62</v>
      </c>
      <c r="AA104" s="51">
        <v>18.626771642622412</v>
      </c>
      <c r="AB104" s="51">
        <v>4</v>
      </c>
      <c r="AC104" s="51">
        <v>4.656692910655603</v>
      </c>
      <c r="AD104" s="51"/>
      <c r="AE104" s="51"/>
      <c r="AF104" s="66"/>
      <c r="AH104" s="100" t="s">
        <v>62</v>
      </c>
      <c r="AI104" s="51">
        <v>12.94882896225819</v>
      </c>
      <c r="AJ104" s="51">
        <v>4</v>
      </c>
      <c r="AK104" s="51">
        <v>3.2372072405645476</v>
      </c>
      <c r="AL104" s="51"/>
      <c r="AM104" s="51"/>
      <c r="AN104" s="66"/>
    </row>
    <row r="105" spans="24:40" x14ac:dyDescent="0.25">
      <c r="X105" s="62"/>
      <c r="Y105" s="16"/>
      <c r="Z105" s="51"/>
      <c r="AA105" s="51"/>
      <c r="AB105" s="51"/>
      <c r="AC105" s="51"/>
      <c r="AD105" s="51"/>
      <c r="AE105" s="51"/>
      <c r="AF105" s="66"/>
      <c r="AH105" s="100"/>
      <c r="AI105" s="51"/>
      <c r="AJ105" s="51"/>
      <c r="AK105" s="51"/>
      <c r="AL105" s="51"/>
      <c r="AM105" s="51"/>
      <c r="AN105" s="66"/>
    </row>
    <row r="106" spans="24:40" ht="15.75" thickBot="1" x14ac:dyDescent="0.3">
      <c r="X106" s="62"/>
      <c r="Y106" s="16"/>
      <c r="Z106" s="52" t="s">
        <v>63</v>
      </c>
      <c r="AA106" s="52">
        <v>125.9659199286325</v>
      </c>
      <c r="AB106" s="52">
        <v>5</v>
      </c>
      <c r="AC106" s="52"/>
      <c r="AD106" s="52"/>
      <c r="AE106" s="52"/>
      <c r="AF106" s="69"/>
      <c r="AH106" s="101" t="s">
        <v>63</v>
      </c>
      <c r="AI106" s="52">
        <v>55.67365156501819</v>
      </c>
      <c r="AJ106" s="52">
        <v>5</v>
      </c>
      <c r="AK106" s="52"/>
      <c r="AL106" s="52"/>
      <c r="AM106" s="52"/>
      <c r="AN106" s="69"/>
    </row>
    <row r="107" spans="24:40" ht="16.5" thickBot="1" x14ac:dyDescent="0.3">
      <c r="X107" s="67"/>
      <c r="Y107" s="68"/>
      <c r="Z107" s="68"/>
      <c r="AA107" s="68"/>
      <c r="AB107" s="68"/>
      <c r="AC107" s="87" t="s">
        <v>69</v>
      </c>
      <c r="AD107" s="68"/>
      <c r="AE107" s="68"/>
      <c r="AF107" s="88"/>
      <c r="AH107" s="67"/>
      <c r="AI107" s="68"/>
      <c r="AJ107" s="68"/>
      <c r="AK107" s="87" t="s">
        <v>69</v>
      </c>
      <c r="AL107" s="68"/>
      <c r="AM107" s="68"/>
      <c r="AN107" s="88"/>
    </row>
    <row r="108" spans="24:40" ht="15.75" thickBot="1" x14ac:dyDescent="0.3"/>
    <row r="109" spans="24:40" ht="60" x14ac:dyDescent="0.25">
      <c r="X109" s="59" t="str">
        <f>X38</f>
        <v>контроль</v>
      </c>
      <c r="Y109" s="76" t="s">
        <v>73</v>
      </c>
      <c r="Z109" s="60"/>
      <c r="AA109" s="60"/>
      <c r="AB109" s="84" t="s">
        <v>70</v>
      </c>
      <c r="AC109" s="60"/>
      <c r="AD109" s="60"/>
      <c r="AE109" s="60"/>
      <c r="AF109" s="61"/>
      <c r="AH109" s="104" t="str">
        <f>AH38</f>
        <v>контроль</v>
      </c>
      <c r="AI109" s="76" t="s">
        <v>81</v>
      </c>
      <c r="AJ109" s="60"/>
      <c r="AK109" s="109" t="s">
        <v>78</v>
      </c>
      <c r="AL109" s="60"/>
      <c r="AM109" s="60"/>
      <c r="AN109" s="61"/>
    </row>
    <row r="110" spans="24:40" x14ac:dyDescent="0.25">
      <c r="X110" s="62">
        <f t="shared" ref="X110:X112" si="60">X39</f>
        <v>65.398773006134974</v>
      </c>
      <c r="Y110" s="16">
        <f>AB20</f>
        <v>59.02992776057792</v>
      </c>
      <c r="Z110" s="16"/>
      <c r="AA110" s="16"/>
      <c r="AB110" s="16"/>
      <c r="AC110" s="16"/>
      <c r="AD110" s="16"/>
      <c r="AE110" s="16"/>
      <c r="AF110" s="63"/>
      <c r="AH110" s="62">
        <f t="shared" ref="AH110:AH112" si="61">AH39</f>
        <v>27.361963190184046</v>
      </c>
      <c r="AI110" s="16">
        <f>AH20</f>
        <v>36.119711042311664</v>
      </c>
      <c r="AJ110" s="16"/>
      <c r="AK110" s="16"/>
      <c r="AL110" s="16"/>
      <c r="AM110" s="16"/>
      <c r="AN110" s="63"/>
    </row>
    <row r="111" spans="24:40" x14ac:dyDescent="0.25">
      <c r="X111" s="62">
        <f t="shared" si="60"/>
        <v>70.921198668146502</v>
      </c>
      <c r="Y111" s="16">
        <f t="shared" ref="Y111:Y112" si="62">AB21</f>
        <v>60.758293838862556</v>
      </c>
      <c r="Z111" s="16"/>
      <c r="AA111" s="16"/>
      <c r="AB111" s="16"/>
      <c r="AC111" s="16"/>
      <c r="AD111" s="16"/>
      <c r="AE111" s="16"/>
      <c r="AF111" s="63"/>
      <c r="AH111" s="62">
        <f t="shared" si="61"/>
        <v>31.409544950055494</v>
      </c>
      <c r="AI111" s="16">
        <f t="shared" ref="AI111:AI112" si="63">AH21</f>
        <v>21.327014218009477</v>
      </c>
      <c r="AJ111" s="16"/>
      <c r="AK111" s="16"/>
      <c r="AL111" s="16"/>
      <c r="AM111" s="16"/>
      <c r="AN111" s="63"/>
    </row>
    <row r="112" spans="24:40" x14ac:dyDescent="0.25">
      <c r="X112" s="62">
        <f t="shared" si="60"/>
        <v>66.687041564792182</v>
      </c>
      <c r="Y112" s="16">
        <f t="shared" si="62"/>
        <v>54.642475987193173</v>
      </c>
      <c r="Z112" s="16"/>
      <c r="AA112" s="16"/>
      <c r="AB112" s="16"/>
      <c r="AC112" s="16"/>
      <c r="AD112" s="16"/>
      <c r="AE112" s="16"/>
      <c r="AF112" s="63"/>
      <c r="AH112" s="62">
        <f t="shared" si="61"/>
        <v>30.929095354523227</v>
      </c>
      <c r="AI112" s="16">
        <f t="shared" si="63"/>
        <v>31.910352187833517</v>
      </c>
      <c r="AJ112" s="16"/>
      <c r="AK112" s="16"/>
      <c r="AL112" s="16"/>
      <c r="AM112" s="16"/>
      <c r="AN112" s="63"/>
    </row>
    <row r="113" spans="24:40" x14ac:dyDescent="0.25">
      <c r="X113" s="62"/>
      <c r="Y113" s="16"/>
      <c r="Z113" s="16"/>
      <c r="AA113" s="16"/>
      <c r="AB113" s="16"/>
      <c r="AC113" s="16"/>
      <c r="AD113" s="16"/>
      <c r="AE113" s="16"/>
      <c r="AF113" s="63"/>
      <c r="AH113" s="62"/>
      <c r="AI113" s="16"/>
      <c r="AJ113" s="16"/>
      <c r="AK113" s="16"/>
      <c r="AL113" s="16"/>
      <c r="AM113" s="16"/>
      <c r="AN113" s="63"/>
    </row>
    <row r="114" spans="24:40" x14ac:dyDescent="0.25">
      <c r="X114" s="62"/>
      <c r="Y114" s="16"/>
      <c r="Z114" s="16" t="s">
        <v>46</v>
      </c>
      <c r="AA114" s="16"/>
      <c r="AB114" s="16"/>
      <c r="AC114" s="16"/>
      <c r="AD114" s="16"/>
      <c r="AE114" s="16"/>
      <c r="AF114" s="63"/>
      <c r="AH114" s="62" t="s">
        <v>46</v>
      </c>
      <c r="AI114" s="16"/>
      <c r="AJ114" s="16"/>
      <c r="AK114" s="16"/>
      <c r="AL114" s="16"/>
      <c r="AM114" s="16"/>
      <c r="AN114" s="63"/>
    </row>
    <row r="115" spans="24:40" x14ac:dyDescent="0.25">
      <c r="X115" s="62"/>
      <c r="Y115" s="16"/>
      <c r="Z115" s="16"/>
      <c r="AA115" s="16"/>
      <c r="AB115" s="16"/>
      <c r="AC115" s="16"/>
      <c r="AD115" s="16"/>
      <c r="AE115" s="16"/>
      <c r="AF115" s="63"/>
      <c r="AH115" s="62"/>
      <c r="AI115" s="16"/>
      <c r="AJ115" s="16"/>
      <c r="AK115" s="16"/>
      <c r="AL115" s="16"/>
      <c r="AM115" s="16"/>
      <c r="AN115" s="63"/>
    </row>
    <row r="116" spans="24:40" ht="15.75" thickBot="1" x14ac:dyDescent="0.3">
      <c r="X116" s="62"/>
      <c r="Y116" s="16"/>
      <c r="Z116" s="16" t="s">
        <v>47</v>
      </c>
      <c r="AA116" s="16"/>
      <c r="AB116" s="16"/>
      <c r="AC116" s="16"/>
      <c r="AD116" s="16"/>
      <c r="AE116" s="16"/>
      <c r="AF116" s="63"/>
      <c r="AH116" s="62" t="s">
        <v>47</v>
      </c>
      <c r="AI116" s="16"/>
      <c r="AJ116" s="16"/>
      <c r="AK116" s="16"/>
      <c r="AL116" s="16"/>
      <c r="AM116" s="16"/>
      <c r="AN116" s="63"/>
    </row>
    <row r="117" spans="24:40" x14ac:dyDescent="0.25">
      <c r="X117" s="62"/>
      <c r="Y117" s="16"/>
      <c r="Z117" s="53" t="s">
        <v>48</v>
      </c>
      <c r="AA117" s="53" t="s">
        <v>49</v>
      </c>
      <c r="AB117" s="53" t="s">
        <v>50</v>
      </c>
      <c r="AC117" s="53" t="s">
        <v>51</v>
      </c>
      <c r="AD117" s="53" t="s">
        <v>52</v>
      </c>
      <c r="AE117" s="16"/>
      <c r="AF117" s="63"/>
      <c r="AH117" s="99" t="s">
        <v>48</v>
      </c>
      <c r="AI117" s="53" t="s">
        <v>49</v>
      </c>
      <c r="AJ117" s="53" t="s">
        <v>50</v>
      </c>
      <c r="AK117" s="53" t="s">
        <v>51</v>
      </c>
      <c r="AL117" s="53" t="s">
        <v>52</v>
      </c>
      <c r="AM117" s="16"/>
      <c r="AN117" s="63"/>
    </row>
    <row r="118" spans="24:40" x14ac:dyDescent="0.25">
      <c r="X118" s="62"/>
      <c r="Y118" s="16"/>
      <c r="Z118" s="51" t="s">
        <v>0</v>
      </c>
      <c r="AA118" s="51">
        <v>3</v>
      </c>
      <c r="AB118" s="51">
        <v>203.00701323907367</v>
      </c>
      <c r="AC118" s="51">
        <v>67.669004413024552</v>
      </c>
      <c r="AD118" s="51">
        <v>8.3474845745923396</v>
      </c>
      <c r="AE118" s="16"/>
      <c r="AF118" s="63"/>
      <c r="AH118" s="100" t="s">
        <v>0</v>
      </c>
      <c r="AI118" s="51">
        <v>3</v>
      </c>
      <c r="AJ118" s="51">
        <v>89.70060349476276</v>
      </c>
      <c r="AK118" s="51">
        <v>29.900201164920919</v>
      </c>
      <c r="AL118" s="51">
        <v>4.8896969657590503</v>
      </c>
      <c r="AM118" s="16"/>
      <c r="AN118" s="63"/>
    </row>
    <row r="119" spans="24:40" ht="15.75" thickBot="1" x14ac:dyDescent="0.3">
      <c r="X119" s="62"/>
      <c r="Y119" s="16"/>
      <c r="Z119" s="52" t="s">
        <v>73</v>
      </c>
      <c r="AA119" s="52">
        <v>3</v>
      </c>
      <c r="AB119" s="52">
        <v>174.43069758663364</v>
      </c>
      <c r="AC119" s="52">
        <v>58.143565862211211</v>
      </c>
      <c r="AD119" s="52">
        <v>9.9400350598566494</v>
      </c>
      <c r="AE119" s="16"/>
      <c r="AF119" s="63"/>
      <c r="AH119" s="101" t="s">
        <v>81</v>
      </c>
      <c r="AI119" s="52">
        <v>3</v>
      </c>
      <c r="AJ119" s="52">
        <v>89.357077448154655</v>
      </c>
      <c r="AK119" s="52">
        <v>29.785692482718218</v>
      </c>
      <c r="AL119" s="52">
        <v>58.091603980835544</v>
      </c>
      <c r="AM119" s="16"/>
      <c r="AN119" s="63"/>
    </row>
    <row r="120" spans="24:40" x14ac:dyDescent="0.25">
      <c r="X120" s="62"/>
      <c r="Y120" s="16"/>
      <c r="Z120" s="16"/>
      <c r="AA120" s="16"/>
      <c r="AB120" s="16"/>
      <c r="AC120" s="16"/>
      <c r="AD120" s="16"/>
      <c r="AE120" s="16"/>
      <c r="AF120" s="63"/>
      <c r="AH120" s="62"/>
      <c r="AI120" s="16"/>
      <c r="AJ120" s="16"/>
      <c r="AK120" s="16"/>
      <c r="AL120" s="16"/>
      <c r="AM120" s="16"/>
      <c r="AN120" s="63"/>
    </row>
    <row r="121" spans="24:40" x14ac:dyDescent="0.25">
      <c r="X121" s="62"/>
      <c r="Y121" s="16"/>
      <c r="Z121" s="16"/>
      <c r="AA121" s="16"/>
      <c r="AB121" s="16"/>
      <c r="AC121" s="16"/>
      <c r="AD121" s="16"/>
      <c r="AE121" s="16"/>
      <c r="AF121" s="63"/>
      <c r="AH121" s="62"/>
      <c r="AI121" s="16"/>
      <c r="AJ121" s="16"/>
      <c r="AK121" s="16"/>
      <c r="AL121" s="16"/>
      <c r="AM121" s="16"/>
      <c r="AN121" s="63"/>
    </row>
    <row r="122" spans="24:40" ht="15.75" thickBot="1" x14ac:dyDescent="0.3">
      <c r="X122" s="62"/>
      <c r="Y122" s="16"/>
      <c r="Z122" s="16" t="s">
        <v>53</v>
      </c>
      <c r="AA122" s="16"/>
      <c r="AB122" s="16"/>
      <c r="AC122" s="16"/>
      <c r="AD122" s="16"/>
      <c r="AE122" s="16"/>
      <c r="AF122" s="63"/>
      <c r="AH122" s="62" t="s">
        <v>53</v>
      </c>
      <c r="AI122" s="16"/>
      <c r="AJ122" s="16"/>
      <c r="AK122" s="16"/>
      <c r="AL122" s="16"/>
      <c r="AM122" s="16"/>
      <c r="AN122" s="63"/>
    </row>
    <row r="123" spans="24:40" x14ac:dyDescent="0.25">
      <c r="X123" s="62"/>
      <c r="Y123" s="16"/>
      <c r="Z123" s="53" t="s">
        <v>54</v>
      </c>
      <c r="AA123" s="53" t="s">
        <v>55</v>
      </c>
      <c r="AB123" s="53" t="s">
        <v>56</v>
      </c>
      <c r="AC123" s="53" t="s">
        <v>57</v>
      </c>
      <c r="AD123" s="53" t="s">
        <v>58</v>
      </c>
      <c r="AE123" s="53" t="s">
        <v>59</v>
      </c>
      <c r="AF123" s="64" t="s">
        <v>60</v>
      </c>
      <c r="AH123" s="99" t="s">
        <v>54</v>
      </c>
      <c r="AI123" s="53" t="s">
        <v>55</v>
      </c>
      <c r="AJ123" s="53" t="s">
        <v>56</v>
      </c>
      <c r="AK123" s="53" t="s">
        <v>57</v>
      </c>
      <c r="AL123" s="53" t="s">
        <v>58</v>
      </c>
      <c r="AM123" s="53" t="s">
        <v>59</v>
      </c>
      <c r="AN123" s="64" t="s">
        <v>60</v>
      </c>
    </row>
    <row r="124" spans="24:40" ht="18.75" x14ac:dyDescent="0.3">
      <c r="X124" s="62"/>
      <c r="Y124" s="16"/>
      <c r="Z124" s="51" t="s">
        <v>61</v>
      </c>
      <c r="AA124" s="51">
        <v>136.1009693779813</v>
      </c>
      <c r="AB124" s="51">
        <v>1</v>
      </c>
      <c r="AC124" s="51">
        <v>136.1009693779813</v>
      </c>
      <c r="AD124" s="89">
        <v>14.884573971595582</v>
      </c>
      <c r="AE124" s="51">
        <v>1.8177371741789714E-2</v>
      </c>
      <c r="AF124" s="90">
        <v>7.708647422176786</v>
      </c>
      <c r="AH124" s="100" t="s">
        <v>61</v>
      </c>
      <c r="AI124" s="51">
        <v>1.9668357449688756E-2</v>
      </c>
      <c r="AJ124" s="51">
        <v>1</v>
      </c>
      <c r="AK124" s="51">
        <v>1.9668357449688756E-2</v>
      </c>
      <c r="AL124" s="93">
        <v>6.2457768112369387E-4</v>
      </c>
      <c r="AM124" s="51">
        <v>0.98125877438596909</v>
      </c>
      <c r="AN124" s="102">
        <v>7.708647422176786</v>
      </c>
    </row>
    <row r="125" spans="24:40" x14ac:dyDescent="0.25">
      <c r="X125" s="62"/>
      <c r="Y125" s="16"/>
      <c r="Z125" s="51" t="s">
        <v>62</v>
      </c>
      <c r="AA125" s="51">
        <v>36.575039268897982</v>
      </c>
      <c r="AB125" s="51">
        <v>4</v>
      </c>
      <c r="AC125" s="51">
        <v>9.1437598172244954</v>
      </c>
      <c r="AD125" s="51"/>
      <c r="AE125" s="51"/>
      <c r="AF125" s="66"/>
      <c r="AH125" s="100" t="s">
        <v>62</v>
      </c>
      <c r="AI125" s="51">
        <v>125.96260189318905</v>
      </c>
      <c r="AJ125" s="51">
        <v>4</v>
      </c>
      <c r="AK125" s="51">
        <v>31.490650473297261</v>
      </c>
      <c r="AL125" s="51"/>
      <c r="AM125" s="51"/>
      <c r="AN125" s="66"/>
    </row>
    <row r="126" spans="24:40" x14ac:dyDescent="0.25">
      <c r="X126" s="62"/>
      <c r="Y126" s="16"/>
      <c r="Z126" s="51"/>
      <c r="AA126" s="51"/>
      <c r="AB126" s="51"/>
      <c r="AC126" s="51"/>
      <c r="AD126" s="51"/>
      <c r="AE126" s="51"/>
      <c r="AF126" s="66"/>
      <c r="AH126" s="100"/>
      <c r="AI126" s="51"/>
      <c r="AJ126" s="51"/>
      <c r="AK126" s="51"/>
      <c r="AL126" s="51"/>
      <c r="AM126" s="51"/>
      <c r="AN126" s="66"/>
    </row>
    <row r="127" spans="24:40" ht="15.75" thickBot="1" x14ac:dyDescent="0.3">
      <c r="X127" s="62"/>
      <c r="Y127" s="16"/>
      <c r="Z127" s="52" t="s">
        <v>63</v>
      </c>
      <c r="AA127" s="52">
        <v>172.67600864687927</v>
      </c>
      <c r="AB127" s="52">
        <v>5</v>
      </c>
      <c r="AC127" s="52"/>
      <c r="AD127" s="52"/>
      <c r="AE127" s="52"/>
      <c r="AF127" s="69"/>
      <c r="AH127" s="101" t="s">
        <v>63</v>
      </c>
      <c r="AI127" s="52">
        <v>125.98227025063873</v>
      </c>
      <c r="AJ127" s="52">
        <v>5</v>
      </c>
      <c r="AK127" s="52"/>
      <c r="AL127" s="52"/>
      <c r="AM127" s="52"/>
      <c r="AN127" s="69"/>
    </row>
    <row r="128" spans="24:40" ht="16.5" thickBot="1" x14ac:dyDescent="0.3">
      <c r="X128" s="67"/>
      <c r="Y128" s="68"/>
      <c r="Z128" s="68"/>
      <c r="AA128" s="68"/>
      <c r="AB128" s="68"/>
      <c r="AC128" s="87" t="s">
        <v>69</v>
      </c>
      <c r="AD128" s="68"/>
      <c r="AE128" s="68"/>
      <c r="AF128" s="88"/>
      <c r="AH128" s="67"/>
      <c r="AI128" s="68"/>
      <c r="AJ128" s="68"/>
      <c r="AK128" s="95" t="s">
        <v>68</v>
      </c>
      <c r="AL128" s="68"/>
      <c r="AM128" s="68"/>
      <c r="AN128" s="88"/>
    </row>
    <row r="130" spans="24:40" ht="15.75" thickBot="1" x14ac:dyDescent="0.3"/>
    <row r="131" spans="24:40" ht="60" x14ac:dyDescent="0.25">
      <c r="X131" s="59" t="str">
        <f>X38</f>
        <v>контроль</v>
      </c>
      <c r="Y131" s="96" t="s">
        <v>74</v>
      </c>
      <c r="Z131" s="60"/>
      <c r="AA131" s="60"/>
      <c r="AB131" s="60"/>
      <c r="AC131" s="60"/>
      <c r="AD131" s="60"/>
      <c r="AE131" s="60"/>
      <c r="AF131" s="61"/>
      <c r="AH131" s="104" t="str">
        <f>AH38</f>
        <v>контроль</v>
      </c>
      <c r="AI131" s="76" t="s">
        <v>82</v>
      </c>
      <c r="AJ131" s="60"/>
      <c r="AK131" s="109" t="s">
        <v>78</v>
      </c>
      <c r="AL131" s="60"/>
      <c r="AM131" s="60"/>
      <c r="AN131" s="61"/>
    </row>
    <row r="132" spans="24:40" x14ac:dyDescent="0.25">
      <c r="X132" s="62">
        <f t="shared" ref="X132:X134" si="64">X39</f>
        <v>65.398773006134974</v>
      </c>
      <c r="Y132" s="16">
        <f>AB16</f>
        <v>59.647302904564313</v>
      </c>
      <c r="Z132" s="16"/>
      <c r="AA132" s="16"/>
      <c r="AB132" s="16"/>
      <c r="AC132" s="16"/>
      <c r="AD132" s="16"/>
      <c r="AE132" s="16"/>
      <c r="AF132" s="63"/>
      <c r="AH132" s="112">
        <f t="shared" ref="AH132:AH134" si="65">AH39</f>
        <v>27.361963190184046</v>
      </c>
      <c r="AI132" s="16">
        <f>AH16</f>
        <v>25.414937759336098</v>
      </c>
      <c r="AJ132" s="16"/>
      <c r="AK132" s="16"/>
      <c r="AL132" s="16"/>
      <c r="AM132" s="16"/>
      <c r="AN132" s="63"/>
    </row>
    <row r="133" spans="24:40" x14ac:dyDescent="0.25">
      <c r="X133" s="62">
        <f t="shared" si="64"/>
        <v>70.921198668146502</v>
      </c>
      <c r="Y133" s="16">
        <f t="shared" ref="Y133:Y134" si="66">AB17</f>
        <v>70.77534791252485</v>
      </c>
      <c r="Z133" s="16"/>
      <c r="AA133" s="16"/>
      <c r="AB133" s="16"/>
      <c r="AC133" s="16"/>
      <c r="AD133" s="16"/>
      <c r="AE133" s="16"/>
      <c r="AF133" s="63"/>
      <c r="AH133" s="112">
        <f t="shared" si="65"/>
        <v>31.409544950055494</v>
      </c>
      <c r="AI133" s="16">
        <f t="shared" ref="AI133:AI134" si="67">AH17</f>
        <v>32.206759443339962</v>
      </c>
      <c r="AJ133" s="16"/>
      <c r="AK133" s="16"/>
      <c r="AL133" s="16"/>
      <c r="AM133" s="16"/>
      <c r="AN133" s="63"/>
    </row>
    <row r="134" spans="24:40" x14ac:dyDescent="0.25">
      <c r="X134" s="62">
        <f t="shared" si="64"/>
        <v>66.687041564792182</v>
      </c>
      <c r="Y134" s="16">
        <f t="shared" si="66"/>
        <v>54.273504273504273</v>
      </c>
      <c r="Z134" s="16"/>
      <c r="AA134" s="16"/>
      <c r="AB134" s="16"/>
      <c r="AC134" s="16"/>
      <c r="AD134" s="16"/>
      <c r="AE134" s="16"/>
      <c r="AF134" s="63"/>
      <c r="AH134" s="112">
        <f t="shared" si="65"/>
        <v>30.929095354523227</v>
      </c>
      <c r="AI134" s="16">
        <f t="shared" si="67"/>
        <v>19.658119658119659</v>
      </c>
      <c r="AJ134" s="16"/>
      <c r="AK134" s="16"/>
      <c r="AL134" s="16"/>
      <c r="AM134" s="16"/>
      <c r="AN134" s="63"/>
    </row>
    <row r="135" spans="24:40" x14ac:dyDescent="0.25">
      <c r="X135" s="62"/>
      <c r="Y135" s="16"/>
      <c r="Z135" s="16"/>
      <c r="AA135" s="16"/>
      <c r="AB135" s="16"/>
      <c r="AC135" s="16"/>
      <c r="AD135" s="16"/>
      <c r="AE135" s="16"/>
      <c r="AF135" s="63"/>
      <c r="AH135" s="62"/>
      <c r="AI135" s="16"/>
      <c r="AJ135" s="16"/>
      <c r="AK135" s="16"/>
      <c r="AL135" s="16"/>
      <c r="AM135" s="16"/>
      <c r="AN135" s="63"/>
    </row>
    <row r="136" spans="24:40" x14ac:dyDescent="0.25">
      <c r="X136" s="62"/>
      <c r="Y136" s="16"/>
      <c r="Z136" s="16" t="s">
        <v>46</v>
      </c>
      <c r="AA136" s="16"/>
      <c r="AB136" s="16"/>
      <c r="AC136" s="16"/>
      <c r="AD136" s="16"/>
      <c r="AE136" s="16"/>
      <c r="AF136" s="63"/>
      <c r="AH136" s="62" t="s">
        <v>46</v>
      </c>
      <c r="AI136" s="16"/>
      <c r="AJ136" s="16"/>
      <c r="AK136" s="16"/>
      <c r="AL136" s="16"/>
      <c r="AM136" s="16"/>
      <c r="AN136" s="63"/>
    </row>
    <row r="137" spans="24:40" x14ac:dyDescent="0.25">
      <c r="X137" s="62"/>
      <c r="Y137" s="16"/>
      <c r="Z137" s="16"/>
      <c r="AA137" s="16"/>
      <c r="AB137" s="16"/>
      <c r="AC137" s="16"/>
      <c r="AD137" s="16"/>
      <c r="AE137" s="16"/>
      <c r="AF137" s="63"/>
      <c r="AH137" s="62"/>
      <c r="AI137" s="16"/>
      <c r="AJ137" s="16"/>
      <c r="AK137" s="16"/>
      <c r="AL137" s="16"/>
      <c r="AM137" s="16"/>
      <c r="AN137" s="63"/>
    </row>
    <row r="138" spans="24:40" ht="15.75" thickBot="1" x14ac:dyDescent="0.3">
      <c r="X138" s="62"/>
      <c r="Y138" s="16"/>
      <c r="Z138" s="16" t="s">
        <v>47</v>
      </c>
      <c r="AA138" s="16"/>
      <c r="AB138" s="16"/>
      <c r="AC138" s="16"/>
      <c r="AD138" s="16"/>
      <c r="AE138" s="16"/>
      <c r="AF138" s="63"/>
      <c r="AH138" s="62" t="s">
        <v>47</v>
      </c>
      <c r="AI138" s="16"/>
      <c r="AJ138" s="16"/>
      <c r="AK138" s="16"/>
      <c r="AL138" s="16"/>
      <c r="AM138" s="16"/>
      <c r="AN138" s="63"/>
    </row>
    <row r="139" spans="24:40" x14ac:dyDescent="0.25">
      <c r="X139" s="62"/>
      <c r="Y139" s="16"/>
      <c r="Z139" s="53" t="s">
        <v>48</v>
      </c>
      <c r="AA139" s="53" t="s">
        <v>49</v>
      </c>
      <c r="AB139" s="53" t="s">
        <v>50</v>
      </c>
      <c r="AC139" s="53" t="s">
        <v>51</v>
      </c>
      <c r="AD139" s="53" t="s">
        <v>52</v>
      </c>
      <c r="AE139" s="16"/>
      <c r="AF139" s="63"/>
      <c r="AH139" s="99" t="s">
        <v>48</v>
      </c>
      <c r="AI139" s="53" t="s">
        <v>49</v>
      </c>
      <c r="AJ139" s="53" t="s">
        <v>50</v>
      </c>
      <c r="AK139" s="53" t="s">
        <v>51</v>
      </c>
      <c r="AL139" s="53" t="s">
        <v>52</v>
      </c>
      <c r="AM139" s="16"/>
      <c r="AN139" s="63"/>
    </row>
    <row r="140" spans="24:40" x14ac:dyDescent="0.25">
      <c r="X140" s="62"/>
      <c r="Y140" s="16"/>
      <c r="Z140" s="51" t="s">
        <v>0</v>
      </c>
      <c r="AA140" s="51">
        <v>3</v>
      </c>
      <c r="AB140" s="51">
        <v>203.00701323907367</v>
      </c>
      <c r="AC140" s="51">
        <v>67.669004413024552</v>
      </c>
      <c r="AD140" s="51">
        <v>8.3474845745923396</v>
      </c>
      <c r="AE140" s="16"/>
      <c r="AF140" s="63"/>
      <c r="AH140" s="100" t="s">
        <v>0</v>
      </c>
      <c r="AI140" s="51">
        <v>3</v>
      </c>
      <c r="AJ140" s="51">
        <v>89.70060349476276</v>
      </c>
      <c r="AK140" s="51">
        <v>29.900201164920919</v>
      </c>
      <c r="AL140" s="51">
        <v>4.8896969657590503</v>
      </c>
      <c r="AM140" s="16"/>
      <c r="AN140" s="63"/>
    </row>
    <row r="141" spans="24:40" ht="15.75" thickBot="1" x14ac:dyDescent="0.3">
      <c r="X141" s="62"/>
      <c r="Y141" s="16"/>
      <c r="Z141" s="52" t="s">
        <v>74</v>
      </c>
      <c r="AA141" s="52">
        <v>3</v>
      </c>
      <c r="AB141" s="52">
        <v>184.69615509059344</v>
      </c>
      <c r="AC141" s="52">
        <v>61.56538503019781</v>
      </c>
      <c r="AD141" s="52">
        <v>70.83699015217644</v>
      </c>
      <c r="AE141" s="16"/>
      <c r="AF141" s="63"/>
      <c r="AH141" s="101" t="s">
        <v>82</v>
      </c>
      <c r="AI141" s="52">
        <v>3</v>
      </c>
      <c r="AJ141" s="52">
        <v>77.279816860795719</v>
      </c>
      <c r="AK141" s="52">
        <v>25.759938953598574</v>
      </c>
      <c r="AL141" s="52">
        <v>39.45635948283541</v>
      </c>
      <c r="AM141" s="16"/>
      <c r="AN141" s="63"/>
    </row>
    <row r="142" spans="24:40" x14ac:dyDescent="0.25">
      <c r="X142" s="62"/>
      <c r="Y142" s="16"/>
      <c r="Z142" s="16"/>
      <c r="AA142" s="16"/>
      <c r="AB142" s="16"/>
      <c r="AC142" s="16"/>
      <c r="AD142" s="16"/>
      <c r="AE142" s="16"/>
      <c r="AF142" s="63"/>
      <c r="AH142" s="62"/>
      <c r="AI142" s="16"/>
      <c r="AJ142" s="16"/>
      <c r="AK142" s="16"/>
      <c r="AL142" s="16"/>
      <c r="AM142" s="16"/>
      <c r="AN142" s="63"/>
    </row>
    <row r="143" spans="24:40" x14ac:dyDescent="0.25">
      <c r="X143" s="62"/>
      <c r="Y143" s="16"/>
      <c r="Z143" s="16"/>
      <c r="AA143" s="16"/>
      <c r="AB143" s="16"/>
      <c r="AC143" s="16"/>
      <c r="AD143" s="16"/>
      <c r="AE143" s="16"/>
      <c r="AF143" s="63"/>
      <c r="AH143" s="62"/>
      <c r="AI143" s="16"/>
      <c r="AJ143" s="16"/>
      <c r="AK143" s="16"/>
      <c r="AL143" s="16"/>
      <c r="AM143" s="16"/>
      <c r="AN143" s="63"/>
    </row>
    <row r="144" spans="24:40" ht="15.75" thickBot="1" x14ac:dyDescent="0.3">
      <c r="X144" s="62"/>
      <c r="Y144" s="16"/>
      <c r="Z144" s="16" t="s">
        <v>53</v>
      </c>
      <c r="AA144" s="16"/>
      <c r="AB144" s="16"/>
      <c r="AC144" s="16"/>
      <c r="AD144" s="16"/>
      <c r="AE144" s="16"/>
      <c r="AF144" s="63"/>
      <c r="AH144" s="62" t="s">
        <v>53</v>
      </c>
      <c r="AI144" s="16"/>
      <c r="AJ144" s="16"/>
      <c r="AK144" s="16"/>
      <c r="AL144" s="16"/>
      <c r="AM144" s="16"/>
      <c r="AN144" s="63"/>
    </row>
    <row r="145" spans="24:40" x14ac:dyDescent="0.25">
      <c r="X145" s="62"/>
      <c r="Y145" s="16"/>
      <c r="Z145" s="53" t="s">
        <v>54</v>
      </c>
      <c r="AA145" s="53" t="s">
        <v>55</v>
      </c>
      <c r="AB145" s="53" t="s">
        <v>56</v>
      </c>
      <c r="AC145" s="53" t="s">
        <v>57</v>
      </c>
      <c r="AD145" s="53" t="s">
        <v>58</v>
      </c>
      <c r="AE145" s="53" t="s">
        <v>59</v>
      </c>
      <c r="AF145" s="64" t="s">
        <v>60</v>
      </c>
      <c r="AH145" s="99" t="s">
        <v>54</v>
      </c>
      <c r="AI145" s="53" t="s">
        <v>55</v>
      </c>
      <c r="AJ145" s="53" t="s">
        <v>56</v>
      </c>
      <c r="AK145" s="53" t="s">
        <v>57</v>
      </c>
      <c r="AL145" s="53" t="s">
        <v>58</v>
      </c>
      <c r="AM145" s="53" t="s">
        <v>59</v>
      </c>
      <c r="AN145" s="64" t="s">
        <v>60</v>
      </c>
    </row>
    <row r="146" spans="24:40" ht="15.75" x14ac:dyDescent="0.25">
      <c r="X146" s="62"/>
      <c r="Y146" s="16"/>
      <c r="Z146" s="51" t="s">
        <v>61</v>
      </c>
      <c r="AA146" s="51">
        <v>55.881254355627391</v>
      </c>
      <c r="AB146" s="51">
        <v>1</v>
      </c>
      <c r="AC146" s="51">
        <v>55.881254355627391</v>
      </c>
      <c r="AD146" s="93">
        <v>1.4114194619197491</v>
      </c>
      <c r="AE146" s="51">
        <v>0.30054038333025118</v>
      </c>
      <c r="AF146" s="97">
        <v>7.708647422176786</v>
      </c>
      <c r="AH146" s="100" t="s">
        <v>61</v>
      </c>
      <c r="AI146" s="51">
        <v>25.712656767755732</v>
      </c>
      <c r="AJ146" s="51">
        <v>1</v>
      </c>
      <c r="AK146" s="51">
        <v>25.712656767755732</v>
      </c>
      <c r="AL146" s="98">
        <v>1.1596366769415734</v>
      </c>
      <c r="AM146" s="51">
        <v>0.34215546123733559</v>
      </c>
      <c r="AN146" s="102">
        <v>7.708647422176786</v>
      </c>
    </row>
    <row r="147" spans="24:40" x14ac:dyDescent="0.25">
      <c r="X147" s="62"/>
      <c r="Y147" s="16"/>
      <c r="Z147" s="51" t="s">
        <v>62</v>
      </c>
      <c r="AA147" s="51">
        <v>158.36894945353873</v>
      </c>
      <c r="AB147" s="51">
        <v>4</v>
      </c>
      <c r="AC147" s="51">
        <v>39.592237363384683</v>
      </c>
      <c r="AD147" s="51"/>
      <c r="AE147" s="51"/>
      <c r="AF147" s="66"/>
      <c r="AH147" s="100" t="s">
        <v>62</v>
      </c>
      <c r="AI147" s="51">
        <v>88.692112897188835</v>
      </c>
      <c r="AJ147" s="51">
        <v>4</v>
      </c>
      <c r="AK147" s="51">
        <v>22.173028224297209</v>
      </c>
      <c r="AL147" s="51"/>
      <c r="AM147" s="51"/>
      <c r="AN147" s="66"/>
    </row>
    <row r="148" spans="24:40" x14ac:dyDescent="0.25">
      <c r="X148" s="62"/>
      <c r="Y148" s="16"/>
      <c r="Z148" s="51"/>
      <c r="AA148" s="51"/>
      <c r="AB148" s="51"/>
      <c r="AC148" s="51"/>
      <c r="AD148" s="51"/>
      <c r="AE148" s="51"/>
      <c r="AF148" s="66"/>
      <c r="AH148" s="100"/>
      <c r="AI148" s="51"/>
      <c r="AJ148" s="51"/>
      <c r="AK148" s="51"/>
      <c r="AL148" s="51"/>
      <c r="AM148" s="51"/>
      <c r="AN148" s="66"/>
    </row>
    <row r="149" spans="24:40" ht="15.75" thickBot="1" x14ac:dyDescent="0.3">
      <c r="X149" s="62"/>
      <c r="Y149" s="16"/>
      <c r="Z149" s="52" t="s">
        <v>63</v>
      </c>
      <c r="AA149" s="52">
        <v>214.25020380916612</v>
      </c>
      <c r="AB149" s="52">
        <v>5</v>
      </c>
      <c r="AC149" s="52"/>
      <c r="AD149" s="52"/>
      <c r="AE149" s="52"/>
      <c r="AF149" s="69"/>
      <c r="AH149" s="101" t="s">
        <v>63</v>
      </c>
      <c r="AI149" s="52">
        <v>114.40476966494457</v>
      </c>
      <c r="AJ149" s="52">
        <v>5</v>
      </c>
      <c r="AK149" s="52"/>
      <c r="AL149" s="52"/>
      <c r="AM149" s="52"/>
      <c r="AN149" s="69"/>
    </row>
    <row r="150" spans="24:40" ht="16.5" thickBot="1" x14ac:dyDescent="0.3">
      <c r="X150" s="67"/>
      <c r="Y150" s="68"/>
      <c r="Z150" s="68"/>
      <c r="AA150" s="68"/>
      <c r="AB150" s="68"/>
      <c r="AC150" s="95" t="s">
        <v>68</v>
      </c>
      <c r="AD150" s="68"/>
      <c r="AE150" s="68"/>
      <c r="AF150" s="88"/>
      <c r="AH150" s="67"/>
      <c r="AI150" s="68"/>
      <c r="AJ150" s="68"/>
      <c r="AK150" s="95" t="s">
        <v>68</v>
      </c>
      <c r="AL150" s="68"/>
      <c r="AM150" s="68"/>
      <c r="AN150" s="88"/>
    </row>
    <row r="152" spans="24:40" ht="15.75" thickBot="1" x14ac:dyDescent="0.3"/>
    <row r="153" spans="24:40" ht="60" x14ac:dyDescent="0.25">
      <c r="X153" s="59" t="str">
        <f>X38</f>
        <v>контроль</v>
      </c>
      <c r="Y153" s="76" t="s">
        <v>75</v>
      </c>
      <c r="Z153" s="60"/>
      <c r="AA153" s="60"/>
      <c r="AB153" s="84" t="s">
        <v>70</v>
      </c>
      <c r="AC153" s="60"/>
      <c r="AD153" s="61"/>
      <c r="AH153" s="104" t="str">
        <f>AH38</f>
        <v>контроль</v>
      </c>
      <c r="AI153" s="76" t="s">
        <v>83</v>
      </c>
      <c r="AJ153" s="60"/>
      <c r="AK153" s="109" t="s">
        <v>78</v>
      </c>
      <c r="AL153" s="60"/>
      <c r="AM153" s="60"/>
      <c r="AN153" s="61"/>
    </row>
    <row r="154" spans="24:40" x14ac:dyDescent="0.25">
      <c r="X154" s="62">
        <f t="shared" ref="X154:X156" si="68">X39</f>
        <v>65.398773006134974</v>
      </c>
      <c r="Y154" s="16">
        <f>AB12</f>
        <v>56.056338028169016</v>
      </c>
      <c r="Z154" s="16"/>
      <c r="AA154" s="16"/>
      <c r="AB154" s="16"/>
      <c r="AC154" s="16"/>
      <c r="AD154" s="63"/>
      <c r="AH154" s="62">
        <f t="shared" ref="AH154:AH156" si="69">AH39</f>
        <v>27.361963190184046</v>
      </c>
      <c r="AI154" s="16">
        <f>AH12</f>
        <v>22.816901408450708</v>
      </c>
      <c r="AJ154" s="16"/>
      <c r="AK154" s="16"/>
      <c r="AL154" s="16"/>
      <c r="AM154" s="16"/>
      <c r="AN154" s="63"/>
    </row>
    <row r="155" spans="24:40" x14ac:dyDescent="0.25">
      <c r="X155" s="62">
        <f t="shared" si="68"/>
        <v>70.921198668146502</v>
      </c>
      <c r="Y155" s="16">
        <f t="shared" ref="Y155:Y156" si="70">AB13</f>
        <v>64.364035087719301</v>
      </c>
      <c r="Z155" s="16"/>
      <c r="AA155" s="16"/>
      <c r="AB155" s="16"/>
      <c r="AC155" s="16"/>
      <c r="AD155" s="63"/>
      <c r="AH155" s="62">
        <f t="shared" si="69"/>
        <v>31.409544950055494</v>
      </c>
      <c r="AI155" s="16">
        <f t="shared" ref="AI155:AI156" si="71">AH13</f>
        <v>25.219298245614034</v>
      </c>
      <c r="AJ155" s="16"/>
      <c r="AK155" s="16"/>
      <c r="AL155" s="16"/>
      <c r="AM155" s="16"/>
      <c r="AN155" s="63"/>
    </row>
    <row r="156" spans="24:40" x14ac:dyDescent="0.25">
      <c r="X156" s="62">
        <f t="shared" si="68"/>
        <v>66.687041564792182</v>
      </c>
      <c r="Y156" s="16">
        <f t="shared" si="70"/>
        <v>73.501577287066254</v>
      </c>
      <c r="Z156" s="16"/>
      <c r="AA156" s="16"/>
      <c r="AB156" s="16"/>
      <c r="AC156" s="16"/>
      <c r="AD156" s="63"/>
      <c r="AH156" s="62">
        <f t="shared" si="69"/>
        <v>30.929095354523227</v>
      </c>
      <c r="AI156" s="16">
        <f t="shared" si="71"/>
        <v>31.545741324921135</v>
      </c>
      <c r="AJ156" s="16"/>
      <c r="AK156" s="16"/>
      <c r="AL156" s="16"/>
      <c r="AM156" s="16"/>
      <c r="AN156" s="63"/>
    </row>
    <row r="157" spans="24:40" x14ac:dyDescent="0.25">
      <c r="X157" s="62"/>
      <c r="Y157" s="16"/>
      <c r="Z157" s="16"/>
      <c r="AA157" s="16"/>
      <c r="AB157" s="16"/>
      <c r="AC157" s="16"/>
      <c r="AD157" s="63"/>
      <c r="AH157" s="62"/>
      <c r="AI157" s="16"/>
      <c r="AJ157" s="16"/>
      <c r="AK157" s="16"/>
      <c r="AL157" s="16"/>
      <c r="AM157" s="16"/>
      <c r="AN157" s="63"/>
    </row>
    <row r="158" spans="24:40" x14ac:dyDescent="0.25">
      <c r="X158" s="62" t="s">
        <v>46</v>
      </c>
      <c r="Y158" s="16"/>
      <c r="Z158" s="16"/>
      <c r="AA158" s="16"/>
      <c r="AB158" s="16"/>
      <c r="AC158" s="16"/>
      <c r="AD158" s="63"/>
      <c r="AH158" s="62" t="s">
        <v>46</v>
      </c>
      <c r="AI158" s="16"/>
      <c r="AJ158" s="16"/>
      <c r="AK158" s="16"/>
      <c r="AL158" s="16"/>
      <c r="AM158" s="16"/>
      <c r="AN158" s="63"/>
    </row>
    <row r="159" spans="24:40" x14ac:dyDescent="0.25">
      <c r="X159" s="62"/>
      <c r="Y159" s="16"/>
      <c r="Z159" s="16"/>
      <c r="AA159" s="16"/>
      <c r="AB159" s="16"/>
      <c r="AC159" s="16"/>
      <c r="AD159" s="63"/>
      <c r="AH159" s="62"/>
      <c r="AI159" s="16"/>
      <c r="AJ159" s="16"/>
      <c r="AK159" s="16"/>
      <c r="AL159" s="16"/>
      <c r="AM159" s="16"/>
      <c r="AN159" s="63"/>
    </row>
    <row r="160" spans="24:40" ht="15.75" thickBot="1" x14ac:dyDescent="0.3">
      <c r="X160" s="62" t="s">
        <v>47</v>
      </c>
      <c r="Y160" s="16"/>
      <c r="Z160" s="16"/>
      <c r="AA160" s="16"/>
      <c r="AB160" s="16"/>
      <c r="AC160" s="16"/>
      <c r="AD160" s="63"/>
      <c r="AH160" s="62" t="s">
        <v>47</v>
      </c>
      <c r="AI160" s="16"/>
      <c r="AJ160" s="16"/>
      <c r="AK160" s="16"/>
      <c r="AL160" s="16"/>
      <c r="AM160" s="16"/>
      <c r="AN160" s="63"/>
    </row>
    <row r="161" spans="24:40" x14ac:dyDescent="0.25">
      <c r="X161" s="99" t="s">
        <v>48</v>
      </c>
      <c r="Y161" s="53" t="s">
        <v>49</v>
      </c>
      <c r="Z161" s="53" t="s">
        <v>50</v>
      </c>
      <c r="AA161" s="53" t="s">
        <v>51</v>
      </c>
      <c r="AB161" s="53" t="s">
        <v>52</v>
      </c>
      <c r="AC161" s="16"/>
      <c r="AD161" s="63"/>
      <c r="AH161" s="99" t="s">
        <v>48</v>
      </c>
      <c r="AI161" s="53" t="s">
        <v>49</v>
      </c>
      <c r="AJ161" s="53" t="s">
        <v>50</v>
      </c>
      <c r="AK161" s="53" t="s">
        <v>51</v>
      </c>
      <c r="AL161" s="53" t="s">
        <v>52</v>
      </c>
      <c r="AM161" s="16"/>
      <c r="AN161" s="63"/>
    </row>
    <row r="162" spans="24:40" x14ac:dyDescent="0.25">
      <c r="X162" s="100" t="s">
        <v>0</v>
      </c>
      <c r="Y162" s="51">
        <v>3</v>
      </c>
      <c r="Z162" s="51">
        <v>203.00701323907367</v>
      </c>
      <c r="AA162" s="51">
        <v>67.669004413024552</v>
      </c>
      <c r="AB162" s="51">
        <v>8.3474845745923396</v>
      </c>
      <c r="AC162" s="16"/>
      <c r="AD162" s="63"/>
      <c r="AH162" s="100" t="s">
        <v>0</v>
      </c>
      <c r="AI162" s="51">
        <v>3</v>
      </c>
      <c r="AJ162" s="51">
        <v>89.70060349476276</v>
      </c>
      <c r="AK162" s="51">
        <v>29.900201164920919</v>
      </c>
      <c r="AL162" s="51">
        <v>4.8896969657590503</v>
      </c>
      <c r="AM162" s="16"/>
      <c r="AN162" s="63"/>
    </row>
    <row r="163" spans="24:40" ht="15.75" thickBot="1" x14ac:dyDescent="0.3">
      <c r="X163" s="101" t="s">
        <v>75</v>
      </c>
      <c r="Y163" s="52">
        <v>3</v>
      </c>
      <c r="Z163" s="52">
        <v>193.92195040295456</v>
      </c>
      <c r="AA163" s="52">
        <v>64.640650134318193</v>
      </c>
      <c r="AB163" s="52">
        <v>76.141480113045873</v>
      </c>
      <c r="AC163" s="16"/>
      <c r="AD163" s="63"/>
      <c r="AH163" s="101" t="s">
        <v>83</v>
      </c>
      <c r="AI163" s="52">
        <v>3</v>
      </c>
      <c r="AJ163" s="52">
        <v>79.581940978985884</v>
      </c>
      <c r="AK163" s="52">
        <v>26.52731365966196</v>
      </c>
      <c r="AL163" s="52">
        <v>20.331339814381636</v>
      </c>
      <c r="AM163" s="16"/>
      <c r="AN163" s="63"/>
    </row>
    <row r="164" spans="24:40" x14ac:dyDescent="0.25">
      <c r="X164" s="62"/>
      <c r="Y164" s="16"/>
      <c r="Z164" s="16"/>
      <c r="AA164" s="16"/>
      <c r="AB164" s="16"/>
      <c r="AC164" s="16"/>
      <c r="AD164" s="63"/>
      <c r="AH164" s="62"/>
      <c r="AI164" s="16"/>
      <c r="AJ164" s="16"/>
      <c r="AK164" s="16"/>
      <c r="AL164" s="16"/>
      <c r="AM164" s="16"/>
      <c r="AN164" s="63"/>
    </row>
    <row r="165" spans="24:40" x14ac:dyDescent="0.25">
      <c r="X165" s="62"/>
      <c r="Y165" s="16"/>
      <c r="Z165" s="16"/>
      <c r="AA165" s="16"/>
      <c r="AB165" s="16"/>
      <c r="AC165" s="16"/>
      <c r="AD165" s="63"/>
      <c r="AH165" s="62"/>
      <c r="AI165" s="16"/>
      <c r="AJ165" s="16"/>
      <c r="AK165" s="16"/>
      <c r="AL165" s="16"/>
      <c r="AM165" s="16"/>
      <c r="AN165" s="63"/>
    </row>
    <row r="166" spans="24:40" ht="15.75" thickBot="1" x14ac:dyDescent="0.3">
      <c r="X166" s="62" t="s">
        <v>53</v>
      </c>
      <c r="Y166" s="16"/>
      <c r="Z166" s="16"/>
      <c r="AA166" s="16"/>
      <c r="AB166" s="16"/>
      <c r="AC166" s="16"/>
      <c r="AD166" s="63"/>
      <c r="AH166" s="62" t="s">
        <v>53</v>
      </c>
      <c r="AI166" s="16"/>
      <c r="AJ166" s="16"/>
      <c r="AK166" s="16"/>
      <c r="AL166" s="16"/>
      <c r="AM166" s="16"/>
      <c r="AN166" s="63"/>
    </row>
    <row r="167" spans="24:40" x14ac:dyDescent="0.25">
      <c r="X167" s="99" t="s">
        <v>54</v>
      </c>
      <c r="Y167" s="53" t="s">
        <v>55</v>
      </c>
      <c r="Z167" s="53" t="s">
        <v>56</v>
      </c>
      <c r="AA167" s="53" t="s">
        <v>57</v>
      </c>
      <c r="AB167" s="53" t="s">
        <v>58</v>
      </c>
      <c r="AC167" s="53" t="s">
        <v>59</v>
      </c>
      <c r="AD167" s="64" t="s">
        <v>60</v>
      </c>
      <c r="AH167" s="99" t="s">
        <v>54</v>
      </c>
      <c r="AI167" s="53" t="s">
        <v>55</v>
      </c>
      <c r="AJ167" s="53" t="s">
        <v>56</v>
      </c>
      <c r="AK167" s="53" t="s">
        <v>57</v>
      </c>
      <c r="AL167" s="53" t="s">
        <v>58</v>
      </c>
      <c r="AM167" s="53" t="s">
        <v>59</v>
      </c>
      <c r="AN167" s="64" t="s">
        <v>60</v>
      </c>
    </row>
    <row r="168" spans="24:40" x14ac:dyDescent="0.25">
      <c r="X168" s="100" t="s">
        <v>61</v>
      </c>
      <c r="Y168" s="51">
        <v>13.75639445603872</v>
      </c>
      <c r="Z168" s="51">
        <v>1</v>
      </c>
      <c r="AA168" s="51">
        <v>13.75639445603872</v>
      </c>
      <c r="AB168" s="98">
        <v>0.32563766183896498</v>
      </c>
      <c r="AC168" s="51">
        <v>0.59876720914335069</v>
      </c>
      <c r="AD168" s="102">
        <v>7.708647422176786</v>
      </c>
      <c r="AH168" s="100" t="s">
        <v>61</v>
      </c>
      <c r="AI168" s="51">
        <v>17.064555184698044</v>
      </c>
      <c r="AJ168" s="51">
        <v>1</v>
      </c>
      <c r="AK168" s="51">
        <v>17.064555184698044</v>
      </c>
      <c r="AL168" s="98">
        <v>1.3532001347489848</v>
      </c>
      <c r="AM168" s="51">
        <v>0.30938313081050983</v>
      </c>
      <c r="AN168" s="97">
        <v>7.708647422176786</v>
      </c>
    </row>
    <row r="169" spans="24:40" x14ac:dyDescent="0.25">
      <c r="X169" s="100" t="s">
        <v>62</v>
      </c>
      <c r="Y169" s="51">
        <v>168.97792937527677</v>
      </c>
      <c r="Z169" s="51">
        <v>4</v>
      </c>
      <c r="AA169" s="51">
        <v>42.244482343819193</v>
      </c>
      <c r="AB169" s="51"/>
      <c r="AC169" s="51"/>
      <c r="AD169" s="66"/>
      <c r="AH169" s="100" t="s">
        <v>62</v>
      </c>
      <c r="AI169" s="51">
        <v>50.442073560282275</v>
      </c>
      <c r="AJ169" s="51">
        <v>4</v>
      </c>
      <c r="AK169" s="51">
        <v>12.610518390070569</v>
      </c>
      <c r="AL169" s="51"/>
      <c r="AM169" s="51"/>
      <c r="AN169" s="66"/>
    </row>
    <row r="170" spans="24:40" x14ac:dyDescent="0.25">
      <c r="X170" s="100"/>
      <c r="Y170" s="51"/>
      <c r="Z170" s="51"/>
      <c r="AA170" s="51"/>
      <c r="AB170" s="51"/>
      <c r="AC170" s="51"/>
      <c r="AD170" s="66"/>
      <c r="AH170" s="100"/>
      <c r="AI170" s="51"/>
      <c r="AJ170" s="51"/>
      <c r="AK170" s="51"/>
      <c r="AL170" s="51"/>
      <c r="AM170" s="51"/>
      <c r="AN170" s="66"/>
    </row>
    <row r="171" spans="24:40" ht="15.75" thickBot="1" x14ac:dyDescent="0.3">
      <c r="X171" s="101" t="s">
        <v>63</v>
      </c>
      <c r="Y171" s="52">
        <v>182.73432383131549</v>
      </c>
      <c r="Z171" s="52">
        <v>5</v>
      </c>
      <c r="AA171" s="52"/>
      <c r="AB171" s="52"/>
      <c r="AC171" s="52"/>
      <c r="AD171" s="69"/>
      <c r="AH171" s="101" t="s">
        <v>63</v>
      </c>
      <c r="AI171" s="52">
        <v>67.506628744980318</v>
      </c>
      <c r="AJ171" s="52">
        <v>5</v>
      </c>
      <c r="AK171" s="52"/>
      <c r="AL171" s="52"/>
      <c r="AM171" s="52"/>
      <c r="AN171" s="69"/>
    </row>
    <row r="172" spans="24:40" ht="16.5" thickBot="1" x14ac:dyDescent="0.3">
      <c r="X172" s="67"/>
      <c r="Y172" s="68"/>
      <c r="Z172" s="68"/>
      <c r="AA172" s="95" t="s">
        <v>68</v>
      </c>
      <c r="AB172" s="68"/>
      <c r="AC172" s="68"/>
      <c r="AD172" s="88"/>
      <c r="AH172" s="67"/>
      <c r="AI172" s="68"/>
      <c r="AJ172" s="68"/>
      <c r="AK172" s="95" t="s">
        <v>68</v>
      </c>
      <c r="AL172" s="68"/>
      <c r="AM172" s="68"/>
      <c r="AN172" s="88"/>
    </row>
    <row r="173" spans="24:40" ht="15.75" thickBot="1" x14ac:dyDescent="0.3"/>
    <row r="174" spans="24:40" ht="60" x14ac:dyDescent="0.25">
      <c r="X174" s="104" t="str">
        <f>X153</f>
        <v>контроль</v>
      </c>
      <c r="Y174" s="76" t="s">
        <v>89</v>
      </c>
      <c r="Z174" s="60"/>
      <c r="AA174" s="118" t="s">
        <v>88</v>
      </c>
      <c r="AB174" s="60"/>
      <c r="AC174" s="60"/>
      <c r="AD174" s="61"/>
      <c r="AH174" s="104" t="str">
        <f>X174</f>
        <v>контроль</v>
      </c>
      <c r="AI174" s="76" t="str">
        <f>Y174</f>
        <v>расстояние между магнитами 18 см-8 раз (0,178 ГЦ; 89,6 сек)</v>
      </c>
      <c r="AJ174" s="60"/>
      <c r="AK174" s="118" t="s">
        <v>90</v>
      </c>
      <c r="AL174" s="60"/>
      <c r="AM174" s="60"/>
      <c r="AN174" s="61"/>
    </row>
    <row r="175" spans="24:40" x14ac:dyDescent="0.25">
      <c r="X175" s="62">
        <f>AC8</f>
        <v>55.828220858895705</v>
      </c>
      <c r="Y175" s="16">
        <f>AC20</f>
        <v>49.746707193515711</v>
      </c>
      <c r="Z175" s="16"/>
      <c r="AA175" s="16"/>
      <c r="AB175" s="16"/>
      <c r="AC175" s="16"/>
      <c r="AD175" s="63"/>
      <c r="AH175" s="62">
        <f>AI8</f>
        <v>25.153374233128833</v>
      </c>
      <c r="AI175" s="16">
        <f>AI32</f>
        <v>24.498886414253899</v>
      </c>
      <c r="AJ175" s="16"/>
      <c r="AK175" s="16"/>
      <c r="AL175" s="16"/>
      <c r="AM175" s="16"/>
      <c r="AN175" s="63"/>
    </row>
    <row r="176" spans="24:40" x14ac:dyDescent="0.25">
      <c r="X176" s="62">
        <f t="shared" ref="X176:X177" si="72">AC9</f>
        <v>62.819089900110988</v>
      </c>
      <c r="Y176" s="16">
        <f t="shared" ref="Y176:Y177" si="73">AC21</f>
        <v>51.671732522796354</v>
      </c>
      <c r="Z176" s="16"/>
      <c r="AA176" s="16"/>
      <c r="AB176" s="16"/>
      <c r="AC176" s="16"/>
      <c r="AD176" s="63"/>
      <c r="AH176" s="62">
        <f t="shared" ref="AH176:AH177" si="74">AI9</f>
        <v>27.524972253052166</v>
      </c>
      <c r="AI176" s="16">
        <f t="shared" ref="AI176:AI177" si="75">AI33</f>
        <v>24.158653846153843</v>
      </c>
      <c r="AJ176" s="16"/>
      <c r="AK176" s="16"/>
      <c r="AL176" s="16"/>
      <c r="AM176" s="16"/>
      <c r="AN176" s="63"/>
    </row>
    <row r="177" spans="24:40" x14ac:dyDescent="0.25">
      <c r="X177" s="62">
        <f t="shared" si="72"/>
        <v>56.540342298288515</v>
      </c>
      <c r="Y177" s="16">
        <f t="shared" si="73"/>
        <v>43.465045592705174</v>
      </c>
      <c r="Z177" s="16"/>
      <c r="AA177" s="16"/>
      <c r="AB177" s="16"/>
      <c r="AC177" s="16"/>
      <c r="AD177" s="63"/>
      <c r="AH177" s="62">
        <f t="shared" si="74"/>
        <v>29.706601466992666</v>
      </c>
      <c r="AI177" s="16">
        <f t="shared" si="75"/>
        <v>26.415094339622641</v>
      </c>
      <c r="AJ177" s="16"/>
      <c r="AK177" s="16"/>
      <c r="AL177" s="16"/>
      <c r="AM177" s="16"/>
      <c r="AN177" s="63"/>
    </row>
    <row r="178" spans="24:40" x14ac:dyDescent="0.25">
      <c r="X178" s="62"/>
      <c r="Y178" s="16"/>
      <c r="Z178" s="16"/>
      <c r="AA178" s="16"/>
      <c r="AB178" s="16"/>
      <c r="AC178" s="16"/>
      <c r="AD178" s="63"/>
      <c r="AH178" s="62"/>
      <c r="AI178" s="16"/>
      <c r="AJ178" s="16"/>
      <c r="AK178" s="16"/>
      <c r="AL178" s="16"/>
      <c r="AM178" s="16"/>
      <c r="AN178" s="63"/>
    </row>
    <row r="179" spans="24:40" x14ac:dyDescent="0.25">
      <c r="X179" s="62" t="s">
        <v>46</v>
      </c>
      <c r="Y179" s="16"/>
      <c r="Z179" s="16"/>
      <c r="AA179" s="16"/>
      <c r="AB179" s="16"/>
      <c r="AC179" s="16"/>
      <c r="AD179" s="63"/>
      <c r="AH179" s="62" t="s">
        <v>46</v>
      </c>
      <c r="AI179" s="16"/>
      <c r="AJ179" s="16"/>
      <c r="AK179" s="16"/>
      <c r="AL179" s="16"/>
      <c r="AM179" s="16"/>
      <c r="AN179" s="63"/>
    </row>
    <row r="180" spans="24:40" x14ac:dyDescent="0.25">
      <c r="X180" s="62"/>
      <c r="Y180" s="16"/>
      <c r="Z180" s="16"/>
      <c r="AA180" s="16"/>
      <c r="AB180" s="16"/>
      <c r="AC180" s="16"/>
      <c r="AD180" s="63"/>
      <c r="AH180" s="62"/>
      <c r="AI180" s="16"/>
      <c r="AJ180" s="16"/>
      <c r="AK180" s="16"/>
      <c r="AL180" s="16"/>
      <c r="AM180" s="16"/>
      <c r="AN180" s="63"/>
    </row>
    <row r="181" spans="24:40" ht="15.75" thickBot="1" x14ac:dyDescent="0.3">
      <c r="X181" s="62" t="s">
        <v>47</v>
      </c>
      <c r="Y181" s="16"/>
      <c r="Z181" s="16"/>
      <c r="AA181" s="16"/>
      <c r="AB181" s="16"/>
      <c r="AC181" s="16"/>
      <c r="AD181" s="63"/>
      <c r="AH181" s="62" t="s">
        <v>47</v>
      </c>
      <c r="AI181" s="16"/>
      <c r="AJ181" s="16"/>
      <c r="AK181" s="16"/>
      <c r="AL181" s="16"/>
      <c r="AM181" s="16"/>
      <c r="AN181" s="63"/>
    </row>
    <row r="182" spans="24:40" x14ac:dyDescent="0.25">
      <c r="X182" s="99" t="s">
        <v>48</v>
      </c>
      <c r="Y182" s="53" t="s">
        <v>49</v>
      </c>
      <c r="Z182" s="53" t="s">
        <v>50</v>
      </c>
      <c r="AA182" s="53" t="s">
        <v>51</v>
      </c>
      <c r="AB182" s="53" t="s">
        <v>52</v>
      </c>
      <c r="AC182" s="16"/>
      <c r="AD182" s="63"/>
      <c r="AH182" s="99" t="s">
        <v>48</v>
      </c>
      <c r="AI182" s="53" t="s">
        <v>49</v>
      </c>
      <c r="AJ182" s="53" t="s">
        <v>50</v>
      </c>
      <c r="AK182" s="53" t="s">
        <v>51</v>
      </c>
      <c r="AL182" s="53" t="s">
        <v>52</v>
      </c>
      <c r="AM182" s="16"/>
      <c r="AN182" s="63"/>
    </row>
    <row r="183" spans="24:40" x14ac:dyDescent="0.25">
      <c r="X183" s="100" t="s">
        <v>0</v>
      </c>
      <c r="Y183" s="51">
        <v>3</v>
      </c>
      <c r="Z183" s="51">
        <v>175.18765305729522</v>
      </c>
      <c r="AA183" s="51">
        <v>58.395884352431743</v>
      </c>
      <c r="AB183" s="51">
        <v>14.800339723876109</v>
      </c>
      <c r="AC183" s="16"/>
      <c r="AD183" s="63"/>
      <c r="AH183" s="100" t="s">
        <v>0</v>
      </c>
      <c r="AI183" s="51">
        <v>3</v>
      </c>
      <c r="AJ183" s="51">
        <v>82.384947953173665</v>
      </c>
      <c r="AK183" s="51">
        <v>27.461649317724554</v>
      </c>
      <c r="AL183" s="51">
        <v>5.1859769064037007</v>
      </c>
      <c r="AM183" s="16"/>
      <c r="AN183" s="63"/>
    </row>
    <row r="184" spans="24:40" ht="15.75" thickBot="1" x14ac:dyDescent="0.3">
      <c r="X184" s="101" t="s">
        <v>73</v>
      </c>
      <c r="Y184" s="52">
        <v>3</v>
      </c>
      <c r="Z184" s="52">
        <v>144.88348530901723</v>
      </c>
      <c r="AA184" s="52">
        <v>48.294495103005744</v>
      </c>
      <c r="AB184" s="52">
        <v>18.419117558999844</v>
      </c>
      <c r="AC184" s="16"/>
      <c r="AD184" s="63"/>
      <c r="AH184" s="101" t="s">
        <v>89</v>
      </c>
      <c r="AI184" s="52">
        <v>3</v>
      </c>
      <c r="AJ184" s="52">
        <v>75.072634600030383</v>
      </c>
      <c r="AK184" s="52">
        <v>25.024211533343461</v>
      </c>
      <c r="AL184" s="52">
        <v>1.4798557857012746</v>
      </c>
      <c r="AM184" s="16"/>
      <c r="AN184" s="63"/>
    </row>
    <row r="185" spans="24:40" x14ac:dyDescent="0.25">
      <c r="X185" s="62"/>
      <c r="Y185" s="16"/>
      <c r="Z185" s="16"/>
      <c r="AA185" s="16"/>
      <c r="AB185" s="16"/>
      <c r="AC185" s="16"/>
      <c r="AD185" s="63"/>
      <c r="AH185" s="62"/>
      <c r="AI185" s="16"/>
      <c r="AJ185" s="16"/>
      <c r="AK185" s="16"/>
      <c r="AL185" s="16"/>
      <c r="AM185" s="16"/>
      <c r="AN185" s="63"/>
    </row>
    <row r="186" spans="24:40" x14ac:dyDescent="0.25">
      <c r="X186" s="62"/>
      <c r="Y186" s="16"/>
      <c r="Z186" s="16"/>
      <c r="AA186" s="16"/>
      <c r="AB186" s="16"/>
      <c r="AC186" s="16"/>
      <c r="AD186" s="63"/>
      <c r="AH186" s="62"/>
      <c r="AI186" s="16"/>
      <c r="AJ186" s="16"/>
      <c r="AK186" s="16"/>
      <c r="AL186" s="16"/>
      <c r="AM186" s="16"/>
      <c r="AN186" s="63"/>
    </row>
    <row r="187" spans="24:40" ht="15.75" thickBot="1" x14ac:dyDescent="0.3">
      <c r="X187" s="62" t="s">
        <v>53</v>
      </c>
      <c r="Y187" s="16"/>
      <c r="Z187" s="16"/>
      <c r="AA187" s="16"/>
      <c r="AB187" s="16"/>
      <c r="AC187" s="16"/>
      <c r="AD187" s="63"/>
      <c r="AH187" s="62" t="s">
        <v>53</v>
      </c>
      <c r="AI187" s="16"/>
      <c r="AJ187" s="16"/>
      <c r="AK187" s="16"/>
      <c r="AL187" s="16"/>
      <c r="AM187" s="16"/>
      <c r="AN187" s="63"/>
    </row>
    <row r="188" spans="24:40" x14ac:dyDescent="0.25">
      <c r="X188" s="99" t="s">
        <v>54</v>
      </c>
      <c r="Y188" s="53" t="s">
        <v>55</v>
      </c>
      <c r="Z188" s="53" t="s">
        <v>56</v>
      </c>
      <c r="AA188" s="53" t="s">
        <v>57</v>
      </c>
      <c r="AB188" s="53" t="s">
        <v>58</v>
      </c>
      <c r="AC188" s="53" t="s">
        <v>59</v>
      </c>
      <c r="AD188" s="64" t="s">
        <v>60</v>
      </c>
      <c r="AH188" s="99" t="s">
        <v>54</v>
      </c>
      <c r="AI188" s="53" t="s">
        <v>55</v>
      </c>
      <c r="AJ188" s="53" t="s">
        <v>56</v>
      </c>
      <c r="AK188" s="53" t="s">
        <v>57</v>
      </c>
      <c r="AL188" s="53" t="s">
        <v>58</v>
      </c>
      <c r="AM188" s="53" t="s">
        <v>59</v>
      </c>
      <c r="AN188" s="64" t="s">
        <v>60</v>
      </c>
    </row>
    <row r="189" spans="24:40" x14ac:dyDescent="0.25">
      <c r="X189" s="100" t="s">
        <v>61</v>
      </c>
      <c r="Y189" s="51">
        <v>153.05709715262844</v>
      </c>
      <c r="Z189" s="51">
        <v>1</v>
      </c>
      <c r="AA189" s="51">
        <v>153.05709715262844</v>
      </c>
      <c r="AB189" s="85">
        <v>9.2149065440347631</v>
      </c>
      <c r="AC189" s="51">
        <v>3.8567912677860076E-2</v>
      </c>
      <c r="AD189" s="86">
        <v>7.708647422176786</v>
      </c>
      <c r="AH189" s="100" t="s">
        <v>61</v>
      </c>
      <c r="AI189" s="51">
        <v>8.9116544290929252</v>
      </c>
      <c r="AJ189" s="51">
        <v>1</v>
      </c>
      <c r="AK189" s="51">
        <v>8.9116544290929252</v>
      </c>
      <c r="AL189" s="117">
        <v>2.6738308147601439</v>
      </c>
      <c r="AM189" s="51">
        <v>0.17734996672708098</v>
      </c>
      <c r="AN189" s="97">
        <v>7.708647422176786</v>
      </c>
    </row>
    <row r="190" spans="24:40" x14ac:dyDescent="0.25">
      <c r="X190" s="100" t="s">
        <v>62</v>
      </c>
      <c r="Y190" s="51">
        <v>66.438914565751901</v>
      </c>
      <c r="Z190" s="51">
        <v>4</v>
      </c>
      <c r="AA190" s="51">
        <v>16.609728641437975</v>
      </c>
      <c r="AB190" s="51"/>
      <c r="AC190" s="51"/>
      <c r="AD190" s="66"/>
      <c r="AH190" s="100" t="s">
        <v>62</v>
      </c>
      <c r="AI190" s="51">
        <v>13.33166538420995</v>
      </c>
      <c r="AJ190" s="51">
        <v>4</v>
      </c>
      <c r="AK190" s="51">
        <v>3.3329163460524875</v>
      </c>
      <c r="AL190" s="51"/>
      <c r="AM190" s="51"/>
      <c r="AN190" s="66"/>
    </row>
    <row r="191" spans="24:40" x14ac:dyDescent="0.25">
      <c r="X191" s="100"/>
      <c r="Y191" s="51"/>
      <c r="Z191" s="51"/>
      <c r="AA191" s="51"/>
      <c r="AB191" s="51"/>
      <c r="AC191" s="51"/>
      <c r="AD191" s="66"/>
      <c r="AH191" s="100"/>
      <c r="AI191" s="51"/>
      <c r="AJ191" s="51"/>
      <c r="AK191" s="51"/>
      <c r="AL191" s="51"/>
      <c r="AM191" s="51"/>
      <c r="AN191" s="66"/>
    </row>
    <row r="192" spans="24:40" ht="15.75" thickBot="1" x14ac:dyDescent="0.3">
      <c r="X192" s="101" t="s">
        <v>63</v>
      </c>
      <c r="Y192" s="52">
        <v>219.49601171838034</v>
      </c>
      <c r="Z192" s="52">
        <v>5</v>
      </c>
      <c r="AA192" s="52"/>
      <c r="AB192" s="52"/>
      <c r="AC192" s="52"/>
      <c r="AD192" s="69"/>
      <c r="AH192" s="101" t="s">
        <v>63</v>
      </c>
      <c r="AI192" s="52">
        <v>22.243319813302875</v>
      </c>
      <c r="AJ192" s="52">
        <v>5</v>
      </c>
      <c r="AK192" s="127" t="str">
        <f>AK150</f>
        <v>Fф &lt; Fкр,  то различие между средними не доказано</v>
      </c>
      <c r="AL192" s="52"/>
      <c r="AM192" s="52"/>
      <c r="AN192" s="69"/>
    </row>
    <row r="193" spans="24:40" ht="16.5" thickBot="1" x14ac:dyDescent="0.3">
      <c r="X193" s="67"/>
      <c r="Y193" s="68"/>
      <c r="Z193" s="68"/>
      <c r="AA193" s="87" t="s">
        <v>69</v>
      </c>
      <c r="AB193" s="68"/>
      <c r="AC193" s="68"/>
      <c r="AD193" s="88"/>
    </row>
    <row r="194" spans="24:40" ht="15.75" thickBot="1" x14ac:dyDescent="0.3"/>
    <row r="195" spans="24:40" ht="60" x14ac:dyDescent="0.25">
      <c r="X195" s="104" t="str">
        <f>X174</f>
        <v>контроль</v>
      </c>
      <c r="Y195" s="76" t="s">
        <v>89</v>
      </c>
      <c r="Z195" s="60"/>
      <c r="AA195" s="119" t="s">
        <v>85</v>
      </c>
      <c r="AB195" s="60"/>
      <c r="AC195" s="60"/>
      <c r="AD195" s="61"/>
      <c r="AH195" s="104" t="str">
        <f>X195</f>
        <v>контроль</v>
      </c>
      <c r="AI195" s="76" t="s">
        <v>91</v>
      </c>
      <c r="AJ195" s="60"/>
      <c r="AK195" s="119" t="s">
        <v>84</v>
      </c>
      <c r="AL195" s="60"/>
      <c r="AM195" s="60"/>
      <c r="AN195" s="61"/>
    </row>
    <row r="196" spans="24:40" x14ac:dyDescent="0.25">
      <c r="X196" s="62">
        <f>AD8</f>
        <v>47.730061349693251</v>
      </c>
      <c r="Y196" s="16">
        <f>AD20</f>
        <v>40.144478844169249</v>
      </c>
      <c r="Z196" s="16"/>
      <c r="AA196" s="16"/>
      <c r="AB196" s="16"/>
      <c r="AC196" s="16"/>
      <c r="AD196" s="63"/>
      <c r="AH196" s="62">
        <f>AG8</f>
        <v>29.570552147239265</v>
      </c>
      <c r="AI196" s="16">
        <f>AG28</f>
        <v>28.128128128128125</v>
      </c>
      <c r="AJ196" s="16"/>
      <c r="AK196" s="16"/>
      <c r="AL196" s="16"/>
      <c r="AM196" s="16"/>
      <c r="AN196" s="63"/>
    </row>
    <row r="197" spans="24:40" x14ac:dyDescent="0.25">
      <c r="X197" s="62">
        <f t="shared" ref="X197:X198" si="76">AD9</f>
        <v>54.605993340732518</v>
      </c>
      <c r="Y197" s="16">
        <f t="shared" ref="Y197:Y198" si="77">AD21</f>
        <v>36.96682464454976</v>
      </c>
      <c r="Z197" s="16"/>
      <c r="AA197" s="16"/>
      <c r="AB197" s="16"/>
      <c r="AC197" s="16"/>
      <c r="AD197" s="63"/>
      <c r="AH197" s="62">
        <f t="shared" ref="AH197:AH198" si="78">AG9</f>
        <v>35.405105438401776</v>
      </c>
      <c r="AI197" s="16">
        <f t="shared" ref="AI197:AI198" si="79">AG29</f>
        <v>34.533333333333331</v>
      </c>
      <c r="AJ197" s="16"/>
      <c r="AK197" s="16"/>
      <c r="AL197" s="16"/>
      <c r="AM197" s="16"/>
      <c r="AN197" s="63"/>
    </row>
    <row r="198" spans="24:40" x14ac:dyDescent="0.25">
      <c r="X198" s="62">
        <f t="shared" si="76"/>
        <v>47.921760391198042</v>
      </c>
      <c r="Y198" s="16">
        <f t="shared" si="77"/>
        <v>39.594450373532553</v>
      </c>
      <c r="Z198" s="16"/>
      <c r="AA198" s="16"/>
      <c r="AB198" s="16"/>
      <c r="AC198" s="16"/>
      <c r="AD198" s="63"/>
      <c r="AH198" s="62">
        <f t="shared" si="78"/>
        <v>33.557457212713935</v>
      </c>
      <c r="AI198" s="16">
        <f t="shared" si="79"/>
        <v>35.955056179775283</v>
      </c>
      <c r="AJ198" s="16"/>
      <c r="AK198" s="16"/>
      <c r="AL198" s="16"/>
      <c r="AM198" s="16"/>
      <c r="AN198" s="63"/>
    </row>
    <row r="199" spans="24:40" x14ac:dyDescent="0.25">
      <c r="X199" s="62"/>
      <c r="Y199" s="16"/>
      <c r="Z199" s="16"/>
      <c r="AA199" s="16"/>
      <c r="AB199" s="16"/>
      <c r="AC199" s="16"/>
      <c r="AD199" s="63"/>
      <c r="AH199" s="62"/>
      <c r="AI199" s="16"/>
      <c r="AJ199" s="16"/>
      <c r="AK199" s="16"/>
      <c r="AL199" s="16"/>
      <c r="AM199" s="16"/>
      <c r="AN199" s="63"/>
    </row>
    <row r="200" spans="24:40" x14ac:dyDescent="0.25">
      <c r="X200" s="62" t="s">
        <v>46</v>
      </c>
      <c r="Y200" s="16"/>
      <c r="Z200" s="16"/>
      <c r="AA200" s="16"/>
      <c r="AB200" s="16"/>
      <c r="AC200" s="16"/>
      <c r="AD200" s="63"/>
      <c r="AH200" s="62" t="s">
        <v>46</v>
      </c>
      <c r="AI200" s="16"/>
      <c r="AJ200" s="16"/>
      <c r="AK200" s="16"/>
      <c r="AL200" s="16"/>
      <c r="AM200" s="16"/>
      <c r="AN200" s="63"/>
    </row>
    <row r="201" spans="24:40" x14ac:dyDescent="0.25">
      <c r="X201" s="62"/>
      <c r="Y201" s="16"/>
      <c r="Z201" s="16"/>
      <c r="AA201" s="16"/>
      <c r="AB201" s="16"/>
      <c r="AC201" s="16"/>
      <c r="AD201" s="63"/>
      <c r="AH201" s="62"/>
      <c r="AI201" s="16"/>
      <c r="AJ201" s="16"/>
      <c r="AK201" s="16"/>
      <c r="AL201" s="16"/>
      <c r="AM201" s="16"/>
      <c r="AN201" s="63"/>
    </row>
    <row r="202" spans="24:40" ht="15.75" thickBot="1" x14ac:dyDescent="0.3">
      <c r="X202" s="62" t="s">
        <v>47</v>
      </c>
      <c r="Y202" s="16"/>
      <c r="Z202" s="16"/>
      <c r="AA202" s="16"/>
      <c r="AB202" s="16"/>
      <c r="AC202" s="16"/>
      <c r="AD202" s="63"/>
      <c r="AH202" s="62" t="s">
        <v>47</v>
      </c>
      <c r="AI202" s="16"/>
      <c r="AJ202" s="16"/>
      <c r="AK202" s="16"/>
      <c r="AL202" s="16"/>
      <c r="AM202" s="16"/>
      <c r="AN202" s="63"/>
    </row>
    <row r="203" spans="24:40" x14ac:dyDescent="0.25">
      <c r="X203" s="99" t="s">
        <v>48</v>
      </c>
      <c r="Y203" s="53" t="s">
        <v>49</v>
      </c>
      <c r="Z203" s="53" t="s">
        <v>50</v>
      </c>
      <c r="AA203" s="53" t="s">
        <v>51</v>
      </c>
      <c r="AB203" s="53" t="s">
        <v>52</v>
      </c>
      <c r="AC203" s="16"/>
      <c r="AD203" s="63"/>
      <c r="AH203" s="99" t="s">
        <v>48</v>
      </c>
      <c r="AI203" s="53" t="s">
        <v>49</v>
      </c>
      <c r="AJ203" s="53" t="s">
        <v>50</v>
      </c>
      <c r="AK203" s="53" t="s">
        <v>51</v>
      </c>
      <c r="AL203" s="53" t="s">
        <v>52</v>
      </c>
      <c r="AM203" s="16"/>
      <c r="AN203" s="63"/>
    </row>
    <row r="204" spans="24:40" x14ac:dyDescent="0.25">
      <c r="X204" s="100" t="s">
        <v>0</v>
      </c>
      <c r="Y204" s="51">
        <v>3</v>
      </c>
      <c r="Z204" s="51">
        <v>150.25781508162382</v>
      </c>
      <c r="AA204" s="51">
        <v>50.08593836054127</v>
      </c>
      <c r="AB204" s="51">
        <v>15.332359898592237</v>
      </c>
      <c r="AC204" s="16"/>
      <c r="AD204" s="63"/>
      <c r="AH204" s="100" t="s">
        <v>0</v>
      </c>
      <c r="AI204" s="51">
        <v>3</v>
      </c>
      <c r="AJ204" s="51">
        <v>98.533114798354973</v>
      </c>
      <c r="AK204" s="51">
        <v>32.844371599451655</v>
      </c>
      <c r="AL204" s="51">
        <v>8.8918713457350478</v>
      </c>
      <c r="AM204" s="16"/>
      <c r="AN204" s="63"/>
    </row>
    <row r="205" spans="24:40" ht="15.75" thickBot="1" x14ac:dyDescent="0.3">
      <c r="X205" s="101" t="s">
        <v>89</v>
      </c>
      <c r="Y205" s="52">
        <v>3</v>
      </c>
      <c r="Z205" s="52">
        <v>116.70575386225157</v>
      </c>
      <c r="AA205" s="52">
        <v>38.901917954083856</v>
      </c>
      <c r="AB205" s="52">
        <v>2.8840724170804455</v>
      </c>
      <c r="AC205" s="16"/>
      <c r="AD205" s="63"/>
      <c r="AH205" s="101" t="s">
        <v>91</v>
      </c>
      <c r="AI205" s="52">
        <v>3</v>
      </c>
      <c r="AJ205" s="52">
        <v>98.61651764123674</v>
      </c>
      <c r="AK205" s="52">
        <v>32.872172547078911</v>
      </c>
      <c r="AL205" s="52">
        <v>17.38479204975738</v>
      </c>
      <c r="AM205" s="16"/>
      <c r="AN205" s="63"/>
    </row>
    <row r="206" spans="24:40" x14ac:dyDescent="0.25">
      <c r="X206" s="62"/>
      <c r="Y206" s="16"/>
      <c r="Z206" s="16"/>
      <c r="AA206" s="16"/>
      <c r="AB206" s="16"/>
      <c r="AC206" s="16"/>
      <c r="AD206" s="63"/>
      <c r="AH206" s="62"/>
      <c r="AI206" s="16"/>
      <c r="AJ206" s="16"/>
      <c r="AK206" s="16"/>
      <c r="AL206" s="16"/>
      <c r="AM206" s="16"/>
      <c r="AN206" s="63"/>
    </row>
    <row r="207" spans="24:40" x14ac:dyDescent="0.25">
      <c r="X207" s="62"/>
      <c r="Y207" s="16"/>
      <c r="Z207" s="16"/>
      <c r="AA207" s="16"/>
      <c r="AB207" s="16"/>
      <c r="AC207" s="16"/>
      <c r="AD207" s="63"/>
      <c r="AH207" s="62"/>
      <c r="AI207" s="16"/>
      <c r="AJ207" s="16"/>
      <c r="AK207" s="16"/>
      <c r="AL207" s="16"/>
      <c r="AM207" s="16"/>
      <c r="AN207" s="63"/>
    </row>
    <row r="208" spans="24:40" ht="15.75" thickBot="1" x14ac:dyDescent="0.3">
      <c r="X208" s="62" t="s">
        <v>53</v>
      </c>
      <c r="Y208" s="16"/>
      <c r="Z208" s="16"/>
      <c r="AA208" s="16"/>
      <c r="AB208" s="16"/>
      <c r="AC208" s="16"/>
      <c r="AD208" s="63"/>
      <c r="AH208" s="62" t="s">
        <v>53</v>
      </c>
      <c r="AI208" s="16"/>
      <c r="AJ208" s="16"/>
      <c r="AK208" s="16"/>
      <c r="AL208" s="16"/>
      <c r="AM208" s="16"/>
      <c r="AN208" s="63"/>
    </row>
    <row r="209" spans="24:40" x14ac:dyDescent="0.25">
      <c r="X209" s="99" t="s">
        <v>54</v>
      </c>
      <c r="Y209" s="53" t="s">
        <v>55</v>
      </c>
      <c r="Z209" s="53" t="s">
        <v>56</v>
      </c>
      <c r="AA209" s="53" t="s">
        <v>57</v>
      </c>
      <c r="AB209" s="53" t="s">
        <v>58</v>
      </c>
      <c r="AC209" s="53" t="s">
        <v>59</v>
      </c>
      <c r="AD209" s="64" t="s">
        <v>60</v>
      </c>
      <c r="AH209" s="99" t="s">
        <v>54</v>
      </c>
      <c r="AI209" s="53" t="s">
        <v>55</v>
      </c>
      <c r="AJ209" s="53" t="s">
        <v>56</v>
      </c>
      <c r="AK209" s="53" t="s">
        <v>57</v>
      </c>
      <c r="AL209" s="53" t="s">
        <v>58</v>
      </c>
      <c r="AM209" s="53" t="s">
        <v>59</v>
      </c>
      <c r="AN209" s="64" t="s">
        <v>60</v>
      </c>
    </row>
    <row r="210" spans="24:40" x14ac:dyDescent="0.25">
      <c r="X210" s="100" t="s">
        <v>61</v>
      </c>
      <c r="Y210" s="51">
        <v>187.62346867808384</v>
      </c>
      <c r="Z210" s="51">
        <v>1</v>
      </c>
      <c r="AA210" s="51">
        <v>187.62346867808384</v>
      </c>
      <c r="AB210" s="85">
        <v>20.599364949926027</v>
      </c>
      <c r="AC210" s="51">
        <v>1.0507878505660722E-2</v>
      </c>
      <c r="AD210" s="86">
        <v>7.708647422176786</v>
      </c>
      <c r="AH210" s="100" t="s">
        <v>61</v>
      </c>
      <c r="AI210" s="51">
        <v>1.1593390334567744E-3</v>
      </c>
      <c r="AJ210" s="51">
        <v>1</v>
      </c>
      <c r="AK210" s="51">
        <v>1.1593390334567744E-3</v>
      </c>
      <c r="AL210" s="117">
        <v>8.8240962408922313E-5</v>
      </c>
      <c r="AM210" s="51">
        <v>0.99295487995412746</v>
      </c>
      <c r="AN210" s="97">
        <v>7.708647422176786</v>
      </c>
    </row>
    <row r="211" spans="24:40" x14ac:dyDescent="0.25">
      <c r="X211" s="100" t="s">
        <v>62</v>
      </c>
      <c r="Y211" s="51">
        <v>36.432864631345367</v>
      </c>
      <c r="Z211" s="51">
        <v>4</v>
      </c>
      <c r="AA211" s="51">
        <v>9.1082161578363419</v>
      </c>
      <c r="AB211" s="51"/>
      <c r="AC211" s="51"/>
      <c r="AD211" s="66"/>
      <c r="AH211" s="100" t="s">
        <v>62</v>
      </c>
      <c r="AI211" s="51">
        <v>52.553326790984777</v>
      </c>
      <c r="AJ211" s="51">
        <v>4</v>
      </c>
      <c r="AK211" s="51">
        <v>13.138331697746194</v>
      </c>
      <c r="AL211" s="51"/>
      <c r="AM211" s="51"/>
      <c r="AN211" s="66"/>
    </row>
    <row r="212" spans="24:40" x14ac:dyDescent="0.25">
      <c r="X212" s="100"/>
      <c r="Y212" s="51"/>
      <c r="Z212" s="51"/>
      <c r="AA212" s="51"/>
      <c r="AB212" s="51"/>
      <c r="AC212" s="51"/>
      <c r="AD212" s="66"/>
      <c r="AH212" s="100"/>
      <c r="AI212" s="51"/>
      <c r="AJ212" s="51"/>
      <c r="AK212" s="51"/>
      <c r="AL212" s="51"/>
      <c r="AM212" s="51"/>
      <c r="AN212" s="66"/>
    </row>
    <row r="213" spans="24:40" ht="15.75" thickBot="1" x14ac:dyDescent="0.3">
      <c r="X213" s="101" t="s">
        <v>63</v>
      </c>
      <c r="Y213" s="52">
        <v>224.05633330942922</v>
      </c>
      <c r="Z213" s="52">
        <v>5</v>
      </c>
      <c r="AA213" s="52"/>
      <c r="AB213" s="52"/>
      <c r="AC213" s="52"/>
      <c r="AD213" s="69"/>
      <c r="AH213" s="101" t="s">
        <v>63</v>
      </c>
      <c r="AI213" s="52">
        <v>52.554486130018233</v>
      </c>
      <c r="AJ213" s="52">
        <v>5</v>
      </c>
      <c r="AK213" s="52"/>
      <c r="AL213" s="52"/>
      <c r="AM213" s="52"/>
      <c r="AN213" s="69"/>
    </row>
    <row r="214" spans="24:40" ht="16.5" thickBot="1" x14ac:dyDescent="0.3">
      <c r="X214" s="67"/>
      <c r="Y214" s="68"/>
      <c r="Z214" s="68"/>
      <c r="AA214" s="87" t="str">
        <f>AA193</f>
        <v>Fф &gt; Fкр  - различие между средними доказано</v>
      </c>
      <c r="AB214" s="68"/>
      <c r="AC214" s="68"/>
      <c r="AD214" s="88"/>
      <c r="AH214" s="67"/>
      <c r="AI214" s="68"/>
      <c r="AJ214" s="68"/>
      <c r="AK214" s="127" t="str">
        <f>AK172</f>
        <v>Fф &lt; Fкр,  то различие между средними не доказано</v>
      </c>
      <c r="AL214" s="68"/>
      <c r="AM214" s="68"/>
      <c r="AN214" s="88"/>
    </row>
    <row r="215" spans="24:40" ht="15.75" thickBot="1" x14ac:dyDescent="0.3"/>
    <row r="216" spans="24:40" ht="60" x14ac:dyDescent="0.25">
      <c r="X216" s="104" t="str">
        <f>X195</f>
        <v>контроль</v>
      </c>
      <c r="Y216" s="76" t="s">
        <v>89</v>
      </c>
      <c r="Z216" s="60"/>
      <c r="AA216" s="118" t="s">
        <v>86</v>
      </c>
      <c r="AB216" s="60"/>
      <c r="AC216" s="60"/>
      <c r="AD216" s="61"/>
      <c r="AH216" s="104" t="str">
        <f>X216</f>
        <v>контроль</v>
      </c>
      <c r="AI216" s="76" t="s">
        <v>91</v>
      </c>
      <c r="AJ216" s="60"/>
      <c r="AK216" s="60"/>
      <c r="AL216" s="119" t="s">
        <v>87</v>
      </c>
      <c r="AM216" s="60"/>
      <c r="AN216" s="61"/>
    </row>
    <row r="217" spans="24:40" x14ac:dyDescent="0.25">
      <c r="X217" s="62">
        <f>AE8</f>
        <v>39.263803680981596</v>
      </c>
      <c r="Y217" s="16">
        <f>AE20</f>
        <v>41.176470588235297</v>
      </c>
      <c r="Z217" s="16"/>
      <c r="AA217" s="16"/>
      <c r="AB217" s="16"/>
      <c r="AC217" s="16"/>
      <c r="AD217" s="63"/>
      <c r="AH217" s="62">
        <f>AF8</f>
        <v>34.110429447852759</v>
      </c>
      <c r="AI217" s="16">
        <f>AF28</f>
        <v>30.830830830830831</v>
      </c>
      <c r="AJ217" s="16"/>
      <c r="AK217" s="16"/>
      <c r="AL217" s="16"/>
      <c r="AM217" s="16"/>
      <c r="AN217" s="63"/>
    </row>
    <row r="218" spans="24:40" x14ac:dyDescent="0.25">
      <c r="X218" s="62">
        <f t="shared" ref="X218:X219" si="80">AE9</f>
        <v>47.391786903440618</v>
      </c>
      <c r="Y218" s="16">
        <f t="shared" ref="Y218:Y219" si="81">AE21</f>
        <v>30.142180094786731</v>
      </c>
      <c r="Z218" s="16"/>
      <c r="AA218" s="16"/>
      <c r="AB218" s="16"/>
      <c r="AC218" s="16"/>
      <c r="AD218" s="63"/>
      <c r="AH218" s="62">
        <f t="shared" ref="AH218:AH219" si="82">AF9</f>
        <v>41.509433962264154</v>
      </c>
      <c r="AI218" s="16">
        <f t="shared" ref="AI218:AI219" si="83">AF29</f>
        <v>36.799999999999997</v>
      </c>
      <c r="AJ218" s="16"/>
      <c r="AK218" s="16"/>
      <c r="AL218" s="16"/>
      <c r="AM218" s="16"/>
      <c r="AN218" s="63"/>
    </row>
    <row r="219" spans="24:40" x14ac:dyDescent="0.25">
      <c r="X219" s="62">
        <f t="shared" si="80"/>
        <v>41.87041564792176</v>
      </c>
      <c r="Y219" s="16">
        <f t="shared" si="81"/>
        <v>35.859124866595522</v>
      </c>
      <c r="Z219" s="16"/>
      <c r="AA219" s="16"/>
      <c r="AB219" s="16"/>
      <c r="AC219" s="16"/>
      <c r="AD219" s="63"/>
      <c r="AH219" s="62">
        <f t="shared" si="82"/>
        <v>37.347188264058687</v>
      </c>
      <c r="AI219" s="16">
        <f t="shared" si="83"/>
        <v>37.078651685393254</v>
      </c>
      <c r="AJ219" s="16"/>
      <c r="AK219" s="16"/>
      <c r="AL219" s="16"/>
      <c r="AM219" s="16"/>
      <c r="AN219" s="63"/>
    </row>
    <row r="220" spans="24:40" x14ac:dyDescent="0.25">
      <c r="X220" s="62"/>
      <c r="Y220" s="16"/>
      <c r="Z220" s="16"/>
      <c r="AA220" s="16"/>
      <c r="AB220" s="16"/>
      <c r="AC220" s="16"/>
      <c r="AD220" s="63"/>
      <c r="AH220" s="62"/>
      <c r="AI220" s="16"/>
      <c r="AJ220" s="16"/>
      <c r="AK220" s="16"/>
      <c r="AL220" s="16"/>
      <c r="AM220" s="16"/>
      <c r="AN220" s="63"/>
    </row>
    <row r="221" spans="24:40" x14ac:dyDescent="0.25">
      <c r="X221" s="62" t="s">
        <v>46</v>
      </c>
      <c r="Y221" s="16"/>
      <c r="Z221" s="16"/>
      <c r="AA221" s="16"/>
      <c r="AB221" s="16"/>
      <c r="AC221" s="16"/>
      <c r="AD221" s="63"/>
      <c r="AH221" s="62" t="s">
        <v>46</v>
      </c>
      <c r="AI221" s="16"/>
      <c r="AJ221" s="16"/>
      <c r="AK221" s="16"/>
      <c r="AL221" s="16"/>
      <c r="AM221" s="16"/>
      <c r="AN221" s="63"/>
    </row>
    <row r="222" spans="24:40" x14ac:dyDescent="0.25">
      <c r="X222" s="62"/>
      <c r="Y222" s="16"/>
      <c r="Z222" s="16"/>
      <c r="AA222" s="16"/>
      <c r="AB222" s="16"/>
      <c r="AC222" s="16"/>
      <c r="AD222" s="63"/>
      <c r="AH222" s="62"/>
      <c r="AI222" s="16"/>
      <c r="AJ222" s="16"/>
      <c r="AK222" s="16"/>
      <c r="AL222" s="16"/>
      <c r="AM222" s="16"/>
      <c r="AN222" s="63"/>
    </row>
    <row r="223" spans="24:40" ht="15.75" thickBot="1" x14ac:dyDescent="0.3">
      <c r="X223" s="62" t="s">
        <v>47</v>
      </c>
      <c r="Y223" s="16"/>
      <c r="Z223" s="16"/>
      <c r="AA223" s="16"/>
      <c r="AB223" s="16"/>
      <c r="AC223" s="16"/>
      <c r="AD223" s="63"/>
      <c r="AH223" s="62" t="s">
        <v>47</v>
      </c>
      <c r="AI223" s="16"/>
      <c r="AJ223" s="16"/>
      <c r="AK223" s="16"/>
      <c r="AL223" s="16"/>
      <c r="AM223" s="16"/>
      <c r="AN223" s="63"/>
    </row>
    <row r="224" spans="24:40" x14ac:dyDescent="0.25">
      <c r="X224" s="99" t="s">
        <v>48</v>
      </c>
      <c r="Y224" s="53" t="s">
        <v>49</v>
      </c>
      <c r="Z224" s="53" t="s">
        <v>50</v>
      </c>
      <c r="AA224" s="53" t="s">
        <v>51</v>
      </c>
      <c r="AB224" s="53" t="s">
        <v>52</v>
      </c>
      <c r="AC224" s="16"/>
      <c r="AD224" s="63"/>
      <c r="AH224" s="99" t="s">
        <v>48</v>
      </c>
      <c r="AI224" s="53" t="s">
        <v>49</v>
      </c>
      <c r="AJ224" s="53" t="s">
        <v>50</v>
      </c>
      <c r="AK224" s="53" t="s">
        <v>51</v>
      </c>
      <c r="AL224" s="53" t="s">
        <v>52</v>
      </c>
      <c r="AM224" s="16"/>
      <c r="AN224" s="63"/>
    </row>
    <row r="225" spans="24:40" x14ac:dyDescent="0.25">
      <c r="X225" s="100" t="s">
        <v>0</v>
      </c>
      <c r="Y225" s="51">
        <v>3</v>
      </c>
      <c r="Z225" s="51">
        <v>128.52600623234397</v>
      </c>
      <c r="AA225" s="51">
        <v>42.842002077447994</v>
      </c>
      <c r="AB225" s="51">
        <v>17.224012958673484</v>
      </c>
      <c r="AC225" s="16"/>
      <c r="AD225" s="63"/>
      <c r="AH225" s="100" t="s">
        <v>0</v>
      </c>
      <c r="AI225" s="51">
        <v>3</v>
      </c>
      <c r="AJ225" s="51">
        <v>112.96705167417561</v>
      </c>
      <c r="AK225" s="51">
        <v>37.655683891391867</v>
      </c>
      <c r="AL225" s="51">
        <v>13.75769411513282</v>
      </c>
      <c r="AM225" s="16"/>
      <c r="AN225" s="63"/>
    </row>
    <row r="226" spans="24:40" ht="15.75" thickBot="1" x14ac:dyDescent="0.3">
      <c r="X226" s="101" t="s">
        <v>89</v>
      </c>
      <c r="Y226" s="52">
        <v>3</v>
      </c>
      <c r="Z226" s="52">
        <v>107.17777554961755</v>
      </c>
      <c r="AA226" s="52">
        <v>35.725925183205852</v>
      </c>
      <c r="AB226" s="52">
        <v>30.452198290193792</v>
      </c>
      <c r="AC226" s="16"/>
      <c r="AD226" s="63"/>
      <c r="AH226" s="101" t="s">
        <v>91</v>
      </c>
      <c r="AI226" s="52">
        <v>3</v>
      </c>
      <c r="AJ226" s="52">
        <v>104.70948251622409</v>
      </c>
      <c r="AK226" s="52">
        <v>34.903160838741364</v>
      </c>
      <c r="AL226" s="52">
        <v>12.45731546043956</v>
      </c>
      <c r="AM226" s="16"/>
      <c r="AN226" s="63"/>
    </row>
    <row r="227" spans="24:40" x14ac:dyDescent="0.25">
      <c r="X227" s="62"/>
      <c r="Y227" s="16"/>
      <c r="Z227" s="16"/>
      <c r="AA227" s="16"/>
      <c r="AB227" s="16"/>
      <c r="AC227" s="16"/>
      <c r="AD227" s="63"/>
      <c r="AH227" s="62"/>
      <c r="AI227" s="16"/>
      <c r="AJ227" s="16"/>
      <c r="AK227" s="16"/>
      <c r="AL227" s="16"/>
      <c r="AM227" s="16"/>
      <c r="AN227" s="63"/>
    </row>
    <row r="228" spans="24:40" x14ac:dyDescent="0.25">
      <c r="X228" s="62"/>
      <c r="Y228" s="16"/>
      <c r="Z228" s="16"/>
      <c r="AA228" s="16"/>
      <c r="AB228" s="16"/>
      <c r="AC228" s="16"/>
      <c r="AD228" s="63"/>
      <c r="AH228" s="62"/>
      <c r="AI228" s="16"/>
      <c r="AJ228" s="16"/>
      <c r="AK228" s="16"/>
      <c r="AL228" s="16"/>
      <c r="AM228" s="16"/>
      <c r="AN228" s="63"/>
    </row>
    <row r="229" spans="24:40" ht="15.75" thickBot="1" x14ac:dyDescent="0.3">
      <c r="X229" s="62" t="s">
        <v>53</v>
      </c>
      <c r="Y229" s="16"/>
      <c r="Z229" s="16"/>
      <c r="AA229" s="16"/>
      <c r="AB229" s="16"/>
      <c r="AC229" s="16"/>
      <c r="AD229" s="63"/>
      <c r="AH229" s="62" t="s">
        <v>53</v>
      </c>
      <c r="AI229" s="16"/>
      <c r="AJ229" s="16"/>
      <c r="AK229" s="16"/>
      <c r="AL229" s="16"/>
      <c r="AM229" s="16"/>
      <c r="AN229" s="63"/>
    </row>
    <row r="230" spans="24:40" x14ac:dyDescent="0.25">
      <c r="X230" s="99" t="s">
        <v>54</v>
      </c>
      <c r="Y230" s="53" t="s">
        <v>55</v>
      </c>
      <c r="Z230" s="53" t="s">
        <v>56</v>
      </c>
      <c r="AA230" s="53" t="s">
        <v>57</v>
      </c>
      <c r="AB230" s="53" t="s">
        <v>58</v>
      </c>
      <c r="AC230" s="53" t="s">
        <v>59</v>
      </c>
      <c r="AD230" s="64" t="s">
        <v>60</v>
      </c>
      <c r="AH230" s="99" t="s">
        <v>54</v>
      </c>
      <c r="AI230" s="53" t="s">
        <v>55</v>
      </c>
      <c r="AJ230" s="53" t="s">
        <v>56</v>
      </c>
      <c r="AK230" s="53" t="s">
        <v>57</v>
      </c>
      <c r="AL230" s="53" t="s">
        <v>58</v>
      </c>
      <c r="AM230" s="53" t="s">
        <v>59</v>
      </c>
      <c r="AN230" s="64" t="s">
        <v>60</v>
      </c>
    </row>
    <row r="231" spans="24:40" x14ac:dyDescent="0.25">
      <c r="X231" s="100" t="s">
        <v>61</v>
      </c>
      <c r="Y231" s="51">
        <v>75.957825547150321</v>
      </c>
      <c r="Z231" s="51">
        <v>1</v>
      </c>
      <c r="AA231" s="51">
        <v>75.957825547150321</v>
      </c>
      <c r="AB231" s="98">
        <v>3.1864035986691439</v>
      </c>
      <c r="AC231" s="51">
        <v>0.14880609013804358</v>
      </c>
      <c r="AD231" s="97">
        <v>7.708647422176786</v>
      </c>
      <c r="AH231" s="100" t="s">
        <v>61</v>
      </c>
      <c r="AI231" s="51">
        <v>11.364574733058681</v>
      </c>
      <c r="AJ231" s="51">
        <v>1</v>
      </c>
      <c r="AK231" s="51">
        <v>11.364574733058681</v>
      </c>
      <c r="AL231" s="117">
        <v>0.86702808177864621</v>
      </c>
      <c r="AM231" s="51">
        <v>0.40448922038163942</v>
      </c>
      <c r="AN231" s="97">
        <v>7.708647422176786</v>
      </c>
    </row>
    <row r="232" spans="24:40" x14ac:dyDescent="0.25">
      <c r="X232" s="100" t="s">
        <v>62</v>
      </c>
      <c r="Y232" s="51">
        <v>95.352422497734324</v>
      </c>
      <c r="Z232" s="51">
        <v>4</v>
      </c>
      <c r="AA232" s="51">
        <v>23.838105624433581</v>
      </c>
      <c r="AB232" s="51"/>
      <c r="AC232" s="51"/>
      <c r="AD232" s="66"/>
      <c r="AH232" s="100" t="s">
        <v>62</v>
      </c>
      <c r="AI232" s="51">
        <v>52.430019151144762</v>
      </c>
      <c r="AJ232" s="51">
        <v>4</v>
      </c>
      <c r="AK232" s="51">
        <v>13.107504787786191</v>
      </c>
      <c r="AL232" s="51"/>
      <c r="AM232" s="51"/>
      <c r="AN232" s="66"/>
    </row>
    <row r="233" spans="24:40" x14ac:dyDescent="0.25">
      <c r="X233" s="100"/>
      <c r="Y233" s="51"/>
      <c r="Z233" s="51"/>
      <c r="AA233" s="51"/>
      <c r="AB233" s="51"/>
      <c r="AC233" s="51"/>
      <c r="AD233" s="66"/>
      <c r="AH233" s="100"/>
      <c r="AI233" s="51"/>
      <c r="AJ233" s="51"/>
      <c r="AK233" s="51"/>
      <c r="AL233" s="51"/>
      <c r="AM233" s="51"/>
      <c r="AN233" s="66"/>
    </row>
    <row r="234" spans="24:40" ht="15.75" thickBot="1" x14ac:dyDescent="0.3">
      <c r="X234" s="101" t="s">
        <v>63</v>
      </c>
      <c r="Y234" s="52">
        <v>171.31024804488464</v>
      </c>
      <c r="Z234" s="52">
        <v>5</v>
      </c>
      <c r="AA234" s="52"/>
      <c r="AB234" s="52"/>
      <c r="AC234" s="52"/>
      <c r="AD234" s="69"/>
      <c r="AH234" s="101" t="s">
        <v>63</v>
      </c>
      <c r="AI234" s="52">
        <v>63.794593884203444</v>
      </c>
      <c r="AJ234" s="52">
        <v>5</v>
      </c>
      <c r="AK234" s="52"/>
      <c r="AL234" s="52"/>
      <c r="AM234" s="52"/>
      <c r="AN234" s="69"/>
    </row>
    <row r="235" spans="24:40" ht="16.5" thickBot="1" x14ac:dyDescent="0.3">
      <c r="X235" s="67"/>
      <c r="Y235" s="68"/>
      <c r="Z235" s="68"/>
      <c r="AA235" s="126" t="str">
        <f>AK172</f>
        <v>Fф &lt; Fкр,  то различие между средними не доказано</v>
      </c>
      <c r="AB235" s="68"/>
      <c r="AC235" s="68"/>
      <c r="AD235" s="88"/>
      <c r="AH235" s="67"/>
      <c r="AI235" s="68"/>
      <c r="AJ235" s="68"/>
      <c r="AK235" s="129" t="str">
        <f>AK214</f>
        <v>Fф &lt; Fкр,  то различие между средними не доказано</v>
      </c>
      <c r="AL235" s="68"/>
      <c r="AM235" s="68"/>
      <c r="AN235" s="88"/>
    </row>
    <row r="236" spans="24:40" ht="15.75" thickBot="1" x14ac:dyDescent="0.3"/>
    <row r="237" spans="24:40" ht="60" x14ac:dyDescent="0.25">
      <c r="AH237" s="104" t="str">
        <f>AH216</f>
        <v>контроль</v>
      </c>
      <c r="AI237" s="76" t="s">
        <v>91</v>
      </c>
      <c r="AJ237" s="60"/>
      <c r="AK237" s="60"/>
      <c r="AL237" s="119" t="s">
        <v>86</v>
      </c>
      <c r="AM237" s="60"/>
      <c r="AN237" s="61"/>
    </row>
    <row r="238" spans="24:40" x14ac:dyDescent="0.25">
      <c r="AH238" s="62">
        <f>AE8</f>
        <v>39.263803680981596</v>
      </c>
      <c r="AI238" s="16">
        <f>AE28</f>
        <v>34.234234234234236</v>
      </c>
      <c r="AJ238" s="16"/>
      <c r="AK238" s="16"/>
      <c r="AL238" s="16"/>
      <c r="AM238" s="16"/>
      <c r="AN238" s="63"/>
    </row>
    <row r="239" spans="24:40" x14ac:dyDescent="0.25">
      <c r="AH239" s="62">
        <f t="shared" ref="AH239:AH240" si="84">AE9</f>
        <v>47.391786903440618</v>
      </c>
      <c r="AI239" s="16">
        <f t="shared" ref="AI239:AI240" si="85">AE29</f>
        <v>39.733333333333334</v>
      </c>
      <c r="AJ239" s="16"/>
      <c r="AK239" s="16"/>
      <c r="AL239" s="16"/>
      <c r="AM239" s="16"/>
      <c r="AN239" s="63"/>
    </row>
    <row r="240" spans="24:40" x14ac:dyDescent="0.25">
      <c r="AH240" s="62">
        <f t="shared" si="84"/>
        <v>41.87041564792176</v>
      </c>
      <c r="AI240" s="16">
        <f t="shared" si="85"/>
        <v>40.449438202247187</v>
      </c>
      <c r="AJ240" s="16"/>
      <c r="AK240" s="16"/>
      <c r="AL240" s="16"/>
      <c r="AM240" s="16"/>
      <c r="AN240" s="63"/>
    </row>
    <row r="241" spans="34:40" x14ac:dyDescent="0.25">
      <c r="AH241" s="62"/>
      <c r="AI241" s="16"/>
      <c r="AJ241" s="16"/>
      <c r="AK241" s="16"/>
      <c r="AL241" s="16"/>
      <c r="AM241" s="16"/>
      <c r="AN241" s="63"/>
    </row>
    <row r="242" spans="34:40" x14ac:dyDescent="0.25">
      <c r="AH242" s="62" t="s">
        <v>46</v>
      </c>
      <c r="AI242" s="16"/>
      <c r="AJ242" s="16"/>
      <c r="AK242" s="16"/>
      <c r="AL242" s="16"/>
      <c r="AM242" s="16"/>
      <c r="AN242" s="63"/>
    </row>
    <row r="243" spans="34:40" x14ac:dyDescent="0.25">
      <c r="AH243" s="62"/>
      <c r="AI243" s="16"/>
      <c r="AJ243" s="16"/>
      <c r="AK243" s="16"/>
      <c r="AL243" s="16"/>
      <c r="AM243" s="16"/>
      <c r="AN243" s="63"/>
    </row>
    <row r="244" spans="34:40" ht="15.75" thickBot="1" x14ac:dyDescent="0.3">
      <c r="AH244" s="62" t="s">
        <v>47</v>
      </c>
      <c r="AI244" s="16"/>
      <c r="AJ244" s="16"/>
      <c r="AK244" s="16"/>
      <c r="AL244" s="16"/>
      <c r="AM244" s="16"/>
      <c r="AN244" s="63"/>
    </row>
    <row r="245" spans="34:40" x14ac:dyDescent="0.25">
      <c r="AH245" s="99" t="s">
        <v>48</v>
      </c>
      <c r="AI245" s="53" t="s">
        <v>49</v>
      </c>
      <c r="AJ245" s="53" t="s">
        <v>50</v>
      </c>
      <c r="AK245" s="53" t="s">
        <v>51</v>
      </c>
      <c r="AL245" s="53" t="s">
        <v>52</v>
      </c>
      <c r="AM245" s="16"/>
      <c r="AN245" s="63"/>
    </row>
    <row r="246" spans="34:40" x14ac:dyDescent="0.25">
      <c r="AH246" s="100" t="s">
        <v>0</v>
      </c>
      <c r="AI246" s="51">
        <v>3</v>
      </c>
      <c r="AJ246" s="51">
        <v>128.52600623234397</v>
      </c>
      <c r="AK246" s="51">
        <v>42.842002077447994</v>
      </c>
      <c r="AL246" s="51">
        <v>17.224012958673484</v>
      </c>
      <c r="AM246" s="16"/>
      <c r="AN246" s="63"/>
    </row>
    <row r="247" spans="34:40" ht="15.75" thickBot="1" x14ac:dyDescent="0.3">
      <c r="AH247" s="101" t="s">
        <v>91</v>
      </c>
      <c r="AI247" s="52">
        <v>3</v>
      </c>
      <c r="AJ247" s="52">
        <v>114.41700576981475</v>
      </c>
      <c r="AK247" s="52">
        <v>38.139001923271586</v>
      </c>
      <c r="AL247" s="52">
        <v>11.563609574833094</v>
      </c>
      <c r="AM247" s="16"/>
      <c r="AN247" s="63"/>
    </row>
    <row r="248" spans="34:40" x14ac:dyDescent="0.25">
      <c r="AH248" s="62"/>
      <c r="AI248" s="16"/>
      <c r="AJ248" s="16"/>
      <c r="AK248" s="16"/>
      <c r="AL248" s="16"/>
      <c r="AM248" s="16"/>
      <c r="AN248" s="63"/>
    </row>
    <row r="249" spans="34:40" x14ac:dyDescent="0.25">
      <c r="AH249" s="62"/>
      <c r="AI249" s="16"/>
      <c r="AJ249" s="16"/>
      <c r="AK249" s="16"/>
      <c r="AL249" s="16"/>
      <c r="AM249" s="16"/>
      <c r="AN249" s="63"/>
    </row>
    <row r="250" spans="34:40" ht="15.75" thickBot="1" x14ac:dyDescent="0.3">
      <c r="AH250" s="62" t="s">
        <v>53</v>
      </c>
      <c r="AI250" s="16"/>
      <c r="AJ250" s="16"/>
      <c r="AK250" s="16"/>
      <c r="AL250" s="16"/>
      <c r="AM250" s="16"/>
      <c r="AN250" s="63"/>
    </row>
    <row r="251" spans="34:40" x14ac:dyDescent="0.25">
      <c r="AH251" s="99" t="s">
        <v>54</v>
      </c>
      <c r="AI251" s="53" t="s">
        <v>55</v>
      </c>
      <c r="AJ251" s="53" t="s">
        <v>56</v>
      </c>
      <c r="AK251" s="53" t="s">
        <v>57</v>
      </c>
      <c r="AL251" s="53" t="s">
        <v>58</v>
      </c>
      <c r="AM251" s="53" t="s">
        <v>59</v>
      </c>
      <c r="AN251" s="64" t="s">
        <v>60</v>
      </c>
    </row>
    <row r="252" spans="34:40" ht="15.75" x14ac:dyDescent="0.25">
      <c r="AH252" s="100" t="s">
        <v>61</v>
      </c>
      <c r="AI252" s="51">
        <v>33.177315675274954</v>
      </c>
      <c r="AJ252" s="51">
        <v>1</v>
      </c>
      <c r="AK252" s="51">
        <v>33.177315675274954</v>
      </c>
      <c r="AL252" s="93">
        <v>2.3049708698006661</v>
      </c>
      <c r="AM252" s="51">
        <v>0.20357257332518289</v>
      </c>
      <c r="AN252" s="130">
        <v>7.708647422176786</v>
      </c>
    </row>
    <row r="253" spans="34:40" x14ac:dyDescent="0.25">
      <c r="AH253" s="100" t="s">
        <v>62</v>
      </c>
      <c r="AI253" s="51">
        <v>57.575245067013157</v>
      </c>
      <c r="AJ253" s="51">
        <v>4</v>
      </c>
      <c r="AK253" s="51">
        <v>14.393811266753289</v>
      </c>
      <c r="AL253" s="51"/>
      <c r="AM253" s="51"/>
      <c r="AN253" s="66"/>
    </row>
    <row r="254" spans="34:40" x14ac:dyDescent="0.25">
      <c r="AH254" s="100"/>
      <c r="AI254" s="51"/>
      <c r="AJ254" s="51"/>
      <c r="AK254" s="51"/>
      <c r="AL254" s="51"/>
      <c r="AM254" s="51"/>
      <c r="AN254" s="66"/>
    </row>
    <row r="255" spans="34:40" ht="15.75" thickBot="1" x14ac:dyDescent="0.3">
      <c r="AH255" s="101" t="s">
        <v>63</v>
      </c>
      <c r="AI255" s="52">
        <v>90.752560742288111</v>
      </c>
      <c r="AJ255" s="52">
        <v>5</v>
      </c>
      <c r="AK255" s="52"/>
      <c r="AL255" s="52"/>
      <c r="AM255" s="52"/>
      <c r="AN255" s="69"/>
    </row>
    <row r="256" spans="34:40" ht="15.75" thickBot="1" x14ac:dyDescent="0.3">
      <c r="AH256" s="67"/>
      <c r="AI256" s="68"/>
      <c r="AJ256" s="68"/>
      <c r="AK256" s="68"/>
      <c r="AL256" s="129" t="str">
        <f>AK235</f>
        <v>Fф &lt; Fкр,  то различие между средними не доказано</v>
      </c>
      <c r="AM256" s="68"/>
      <c r="AN256" s="88"/>
    </row>
    <row r="257" spans="34:40" ht="15.75" thickBot="1" x14ac:dyDescent="0.3"/>
    <row r="258" spans="34:40" ht="60" x14ac:dyDescent="0.25">
      <c r="AH258" s="104" t="str">
        <f>AH237</f>
        <v>контроль</v>
      </c>
      <c r="AI258" s="76" t="s">
        <v>91</v>
      </c>
      <c r="AJ258" s="60"/>
      <c r="AK258" s="119" t="s">
        <v>85</v>
      </c>
      <c r="AL258" s="60"/>
      <c r="AM258" s="60"/>
      <c r="AN258" s="61"/>
    </row>
    <row r="259" spans="34:40" x14ac:dyDescent="0.25">
      <c r="AH259" s="62">
        <f>AD8</f>
        <v>47.730061349693251</v>
      </c>
      <c r="AI259" s="16">
        <f>AD28</f>
        <v>39.23923923923924</v>
      </c>
      <c r="AJ259" s="16"/>
      <c r="AK259" s="16"/>
      <c r="AL259" s="16"/>
      <c r="AM259" s="16"/>
      <c r="AN259" s="63"/>
    </row>
    <row r="260" spans="34:40" x14ac:dyDescent="0.25">
      <c r="AH260" s="62">
        <f t="shared" ref="AH260:AH261" si="86">AD9</f>
        <v>54.605993340732518</v>
      </c>
      <c r="AI260" s="16">
        <f t="shared" ref="AI260:AI261" si="87">AD29</f>
        <v>43.733333333333327</v>
      </c>
      <c r="AJ260" s="16"/>
      <c r="AK260" s="16"/>
      <c r="AL260" s="16"/>
      <c r="AM260" s="16"/>
      <c r="AN260" s="63"/>
    </row>
    <row r="261" spans="34:40" x14ac:dyDescent="0.25">
      <c r="AH261" s="62">
        <f t="shared" si="86"/>
        <v>47.921760391198042</v>
      </c>
      <c r="AI261" s="16">
        <f t="shared" si="87"/>
        <v>37.865168539325843</v>
      </c>
      <c r="AJ261" s="16"/>
      <c r="AK261" s="16"/>
      <c r="AL261" s="16"/>
      <c r="AM261" s="16"/>
      <c r="AN261" s="63"/>
    </row>
    <row r="262" spans="34:40" x14ac:dyDescent="0.25">
      <c r="AH262" s="62"/>
      <c r="AI262" s="16"/>
      <c r="AJ262" s="16"/>
      <c r="AK262" s="16"/>
      <c r="AL262" s="16"/>
      <c r="AM262" s="16"/>
      <c r="AN262" s="63"/>
    </row>
    <row r="263" spans="34:40" x14ac:dyDescent="0.25">
      <c r="AH263" s="62" t="s">
        <v>46</v>
      </c>
      <c r="AI263" s="16"/>
      <c r="AJ263" s="16"/>
      <c r="AK263" s="16"/>
      <c r="AL263" s="16"/>
      <c r="AM263" s="16"/>
      <c r="AN263" s="63"/>
    </row>
    <row r="264" spans="34:40" x14ac:dyDescent="0.25">
      <c r="AH264" s="62"/>
      <c r="AI264" s="16"/>
      <c r="AJ264" s="16"/>
      <c r="AK264" s="16"/>
      <c r="AL264" s="16"/>
      <c r="AM264" s="16"/>
      <c r="AN264" s="63"/>
    </row>
    <row r="265" spans="34:40" ht="15.75" thickBot="1" x14ac:dyDescent="0.3">
      <c r="AH265" s="62" t="s">
        <v>47</v>
      </c>
      <c r="AI265" s="16"/>
      <c r="AJ265" s="16"/>
      <c r="AK265" s="16"/>
      <c r="AL265" s="16"/>
      <c r="AM265" s="16"/>
      <c r="AN265" s="63"/>
    </row>
    <row r="266" spans="34:40" x14ac:dyDescent="0.25">
      <c r="AH266" s="99" t="s">
        <v>48</v>
      </c>
      <c r="AI266" s="53" t="s">
        <v>49</v>
      </c>
      <c r="AJ266" s="53" t="s">
        <v>50</v>
      </c>
      <c r="AK266" s="53" t="s">
        <v>51</v>
      </c>
      <c r="AL266" s="53" t="s">
        <v>52</v>
      </c>
      <c r="AM266" s="16"/>
      <c r="AN266" s="63"/>
    </row>
    <row r="267" spans="34:40" x14ac:dyDescent="0.25">
      <c r="AH267" s="100" t="s">
        <v>0</v>
      </c>
      <c r="AI267" s="51">
        <v>3</v>
      </c>
      <c r="AJ267" s="51">
        <v>150.25781508162382</v>
      </c>
      <c r="AK267" s="51">
        <v>50.08593836054127</v>
      </c>
      <c r="AL267" s="51">
        <v>15.332359898592237</v>
      </c>
      <c r="AM267" s="16"/>
      <c r="AN267" s="63"/>
    </row>
    <row r="268" spans="34:40" ht="15.75" thickBot="1" x14ac:dyDescent="0.3">
      <c r="AH268" s="101" t="s">
        <v>91</v>
      </c>
      <c r="AI268" s="52">
        <v>3</v>
      </c>
      <c r="AJ268" s="52">
        <v>120.83774111189842</v>
      </c>
      <c r="AK268" s="52">
        <v>40.279247037299477</v>
      </c>
      <c r="AL268" s="52">
        <v>9.4200516774267911</v>
      </c>
      <c r="AM268" s="16"/>
      <c r="AN268" s="63"/>
    </row>
    <row r="269" spans="34:40" x14ac:dyDescent="0.25">
      <c r="AH269" s="62"/>
      <c r="AI269" s="16"/>
      <c r="AJ269" s="16"/>
      <c r="AK269" s="16"/>
      <c r="AL269" s="16"/>
      <c r="AM269" s="16"/>
      <c r="AN269" s="63"/>
    </row>
    <row r="270" spans="34:40" x14ac:dyDescent="0.25">
      <c r="AH270" s="62"/>
      <c r="AI270" s="16"/>
      <c r="AJ270" s="16"/>
      <c r="AK270" s="16"/>
      <c r="AL270" s="16"/>
      <c r="AM270" s="16"/>
      <c r="AN270" s="63"/>
    </row>
    <row r="271" spans="34:40" ht="15.75" thickBot="1" x14ac:dyDescent="0.3">
      <c r="AH271" s="62" t="s">
        <v>53</v>
      </c>
      <c r="AI271" s="16"/>
      <c r="AJ271" s="16"/>
      <c r="AK271" s="16"/>
      <c r="AL271" s="16"/>
      <c r="AM271" s="16"/>
      <c r="AN271" s="63"/>
    </row>
    <row r="272" spans="34:40" x14ac:dyDescent="0.25">
      <c r="AH272" s="99" t="s">
        <v>54</v>
      </c>
      <c r="AI272" s="53" t="s">
        <v>55</v>
      </c>
      <c r="AJ272" s="53" t="s">
        <v>56</v>
      </c>
      <c r="AK272" s="53" t="s">
        <v>57</v>
      </c>
      <c r="AL272" s="53" t="s">
        <v>58</v>
      </c>
      <c r="AM272" s="53" t="s">
        <v>59</v>
      </c>
      <c r="AN272" s="64" t="s">
        <v>60</v>
      </c>
    </row>
    <row r="273" spans="34:40" x14ac:dyDescent="0.25">
      <c r="AH273" s="100" t="s">
        <v>61</v>
      </c>
      <c r="AI273" s="51">
        <v>144.25679206401904</v>
      </c>
      <c r="AJ273" s="51">
        <v>1</v>
      </c>
      <c r="AK273" s="51">
        <v>144.25679206401904</v>
      </c>
      <c r="AL273" s="58">
        <v>11.655978781783014</v>
      </c>
      <c r="AM273" s="51">
        <v>2.6926072513858951E-2</v>
      </c>
      <c r="AN273" s="65">
        <v>7.708647422176786</v>
      </c>
    </row>
    <row r="274" spans="34:40" x14ac:dyDescent="0.25">
      <c r="AH274" s="100" t="s">
        <v>62</v>
      </c>
      <c r="AI274" s="51">
        <v>49.504823152038057</v>
      </c>
      <c r="AJ274" s="51">
        <v>4</v>
      </c>
      <c r="AK274" s="51">
        <v>12.376205788009514</v>
      </c>
      <c r="AL274" s="51"/>
      <c r="AM274" s="51"/>
      <c r="AN274" s="66"/>
    </row>
    <row r="275" spans="34:40" x14ac:dyDescent="0.25">
      <c r="AH275" s="100"/>
      <c r="AI275" s="51"/>
      <c r="AJ275" s="51"/>
      <c r="AK275" s="51"/>
      <c r="AL275" s="51"/>
      <c r="AM275" s="51"/>
      <c r="AN275" s="66"/>
    </row>
    <row r="276" spans="34:40" ht="15.75" thickBot="1" x14ac:dyDescent="0.3">
      <c r="AH276" s="101" t="s">
        <v>63</v>
      </c>
      <c r="AI276" s="52">
        <v>193.76161521605709</v>
      </c>
      <c r="AJ276" s="52">
        <v>5</v>
      </c>
      <c r="AK276" s="52"/>
      <c r="AL276" s="52"/>
      <c r="AM276" s="52"/>
      <c r="AN276" s="69"/>
    </row>
    <row r="277" spans="34:40" ht="16.5" thickBot="1" x14ac:dyDescent="0.3">
      <c r="AH277" s="67"/>
      <c r="AI277" s="68"/>
      <c r="AJ277" s="68"/>
      <c r="AK277" s="87" t="str">
        <f>AA214</f>
        <v>Fф &gt; Fкр  - различие между средними доказано</v>
      </c>
      <c r="AL277" s="68"/>
      <c r="AM277" s="68"/>
      <c r="AN277" s="88"/>
    </row>
  </sheetData>
  <mergeCells count="15">
    <mergeCell ref="AA59:AB59"/>
    <mergeCell ref="AF59:AG59"/>
    <mergeCell ref="F6:G8"/>
    <mergeCell ref="H8:H11"/>
    <mergeCell ref="H12:H23"/>
    <mergeCell ref="H24:H35"/>
    <mergeCell ref="X8:X11"/>
    <mergeCell ref="X12:X23"/>
    <mergeCell ref="X24:X35"/>
    <mergeCell ref="W12:W15"/>
    <mergeCell ref="W16:W19"/>
    <mergeCell ref="W20:W23"/>
    <mergeCell ref="W24:W27"/>
    <mergeCell ref="W28:W31"/>
    <mergeCell ref="W32:W3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15"/>
  <sheetViews>
    <sheetView tabSelected="1" workbookViewId="0">
      <selection activeCell="G25" sqref="G25"/>
    </sheetView>
  </sheetViews>
  <sheetFormatPr defaultRowHeight="15" x14ac:dyDescent="0.25"/>
  <cols>
    <col min="1" max="1" width="16.140625" customWidth="1"/>
    <col min="3" max="3" width="40.7109375" customWidth="1"/>
    <col min="4" max="4" width="24.140625" customWidth="1"/>
    <col min="5" max="5" width="8.5703125" customWidth="1"/>
    <col min="12" max="12" width="21.85546875" customWidth="1"/>
  </cols>
  <sheetData>
    <row r="6" spans="1:12" x14ac:dyDescent="0.25">
      <c r="D6" s="150" t="s">
        <v>25</v>
      </c>
      <c r="E6" s="150"/>
      <c r="F6" s="1">
        <v>0.09</v>
      </c>
      <c r="G6" s="1">
        <v>0.09</v>
      </c>
      <c r="H6" s="1">
        <v>0.09</v>
      </c>
      <c r="I6" s="1">
        <v>0.18</v>
      </c>
      <c r="J6" s="1">
        <v>0.18</v>
      </c>
      <c r="K6" s="1">
        <v>0.18</v>
      </c>
      <c r="L6" s="1"/>
    </row>
    <row r="7" spans="1:12" x14ac:dyDescent="0.25">
      <c r="D7" s="151" t="s">
        <v>20</v>
      </c>
      <c r="E7" s="151"/>
      <c r="F7" s="1">
        <v>12</v>
      </c>
      <c r="G7" s="1">
        <v>19</v>
      </c>
      <c r="H7" s="1">
        <v>30</v>
      </c>
      <c r="I7" s="1">
        <v>12</v>
      </c>
      <c r="J7" s="1">
        <v>12</v>
      </c>
      <c r="K7" s="1">
        <v>12</v>
      </c>
      <c r="L7" s="1"/>
    </row>
    <row r="8" spans="1:12" ht="46.5" customHeight="1" x14ac:dyDescent="0.25">
      <c r="A8" s="24" t="s">
        <v>21</v>
      </c>
      <c r="D8" s="150" t="s">
        <v>19</v>
      </c>
      <c r="E8" s="152"/>
      <c r="F8" s="1">
        <v>2.8</v>
      </c>
      <c r="G8" s="1">
        <v>1.73</v>
      </c>
      <c r="H8" s="1">
        <v>1.1200000000000001</v>
      </c>
      <c r="I8" s="1">
        <f>F8*2</f>
        <v>5.6</v>
      </c>
      <c r="J8" s="1">
        <v>5.6</v>
      </c>
      <c r="K8" s="1">
        <v>5.6</v>
      </c>
      <c r="L8" s="1"/>
    </row>
    <row r="9" spans="1:12" ht="30" customHeight="1" x14ac:dyDescent="0.25">
      <c r="D9" s="150" t="s">
        <v>34</v>
      </c>
      <c r="E9" s="150"/>
      <c r="F9" s="1">
        <f>1/F8</f>
        <v>0.35714285714285715</v>
      </c>
      <c r="G9" s="1">
        <f t="shared" ref="G9:K9" si="0">1/G8</f>
        <v>0.5780346820809249</v>
      </c>
      <c r="H9" s="1">
        <f t="shared" si="0"/>
        <v>0.89285714285714279</v>
      </c>
      <c r="I9" s="1">
        <f t="shared" si="0"/>
        <v>0.17857142857142858</v>
      </c>
      <c r="J9" s="1">
        <f t="shared" si="0"/>
        <v>0.17857142857142858</v>
      </c>
      <c r="K9" s="1">
        <f t="shared" si="0"/>
        <v>0.17857142857142858</v>
      </c>
      <c r="L9" s="1"/>
    </row>
    <row r="10" spans="1:12" x14ac:dyDescent="0.25">
      <c r="D10" s="150" t="s">
        <v>22</v>
      </c>
      <c r="E10" s="152"/>
      <c r="F10" s="1">
        <v>6</v>
      </c>
      <c r="G10" s="1">
        <v>6</v>
      </c>
      <c r="H10" s="1">
        <v>6</v>
      </c>
      <c r="I10" s="1">
        <v>3</v>
      </c>
      <c r="J10" s="1">
        <v>3</v>
      </c>
      <c r="K10" s="1">
        <v>3</v>
      </c>
      <c r="L10" s="1"/>
    </row>
    <row r="11" spans="1:12" x14ac:dyDescent="0.25">
      <c r="D11" s="150" t="s">
        <v>23</v>
      </c>
      <c r="E11" s="150"/>
      <c r="F11" s="1">
        <f>F8*(F10-1)</f>
        <v>14</v>
      </c>
      <c r="G11" s="1">
        <f t="shared" ref="G11:K11" si="1">G8*(G10-1)</f>
        <v>8.65</v>
      </c>
      <c r="H11" s="1">
        <f t="shared" si="1"/>
        <v>5.6000000000000005</v>
      </c>
      <c r="I11" s="1">
        <f t="shared" si="1"/>
        <v>11.2</v>
      </c>
      <c r="J11" s="1">
        <f t="shared" si="1"/>
        <v>11.2</v>
      </c>
      <c r="K11" s="1">
        <f t="shared" si="1"/>
        <v>11.2</v>
      </c>
      <c r="L11" s="1"/>
    </row>
    <row r="12" spans="1:12" x14ac:dyDescent="0.25">
      <c r="D12" s="149" t="s">
        <v>24</v>
      </c>
      <c r="E12" s="1">
        <v>1</v>
      </c>
      <c r="F12" s="1">
        <f>F11*$E12</f>
        <v>14</v>
      </c>
      <c r="G12" s="1">
        <f t="shared" ref="G12:H12" si="2">G11*$E12</f>
        <v>8.65</v>
      </c>
      <c r="H12" s="1">
        <f t="shared" si="2"/>
        <v>5.6000000000000005</v>
      </c>
      <c r="I12" s="1">
        <f>I$11*$E12</f>
        <v>11.2</v>
      </c>
      <c r="J12" s="1">
        <f t="shared" ref="J12:K14" si="3">J$11*$E12</f>
        <v>11.2</v>
      </c>
      <c r="K12" s="1">
        <f t="shared" si="3"/>
        <v>11.2</v>
      </c>
      <c r="L12" s="149" t="s">
        <v>32</v>
      </c>
    </row>
    <row r="13" spans="1:12" x14ac:dyDescent="0.25">
      <c r="D13" s="149"/>
      <c r="E13" s="1">
        <v>4</v>
      </c>
      <c r="F13" s="1">
        <f>F11*$E13</f>
        <v>56</v>
      </c>
      <c r="G13" s="1">
        <f t="shared" ref="G13:H13" si="4">G11*$E13</f>
        <v>34.6</v>
      </c>
      <c r="H13" s="1">
        <f t="shared" si="4"/>
        <v>22.400000000000002</v>
      </c>
      <c r="I13" s="1">
        <f t="shared" ref="I13:I14" si="5">I$11*$E13</f>
        <v>44.8</v>
      </c>
      <c r="J13" s="1">
        <f t="shared" si="3"/>
        <v>44.8</v>
      </c>
      <c r="K13" s="1">
        <f t="shared" si="3"/>
        <v>44.8</v>
      </c>
      <c r="L13" s="149"/>
    </row>
    <row r="14" spans="1:12" x14ac:dyDescent="0.25">
      <c r="D14" s="149"/>
      <c r="E14" s="1">
        <v>8</v>
      </c>
      <c r="F14" s="1">
        <f>F11*$E14</f>
        <v>112</v>
      </c>
      <c r="G14" s="1">
        <f t="shared" ref="G14:H14" si="6">G11*$E14</f>
        <v>69.2</v>
      </c>
      <c r="H14" s="1">
        <f t="shared" si="6"/>
        <v>44.800000000000004</v>
      </c>
      <c r="I14" s="1">
        <f t="shared" si="5"/>
        <v>89.6</v>
      </c>
      <c r="J14" s="1">
        <f t="shared" si="3"/>
        <v>89.6</v>
      </c>
      <c r="K14" s="1">
        <f t="shared" si="3"/>
        <v>89.6</v>
      </c>
      <c r="L14" s="149"/>
    </row>
    <row r="15" spans="1:12" x14ac:dyDescent="0.25">
      <c r="D15" s="33" t="s">
        <v>39</v>
      </c>
      <c r="E15" s="1"/>
      <c r="F15" s="1">
        <f>F6/F8</f>
        <v>3.2142857142857147E-2</v>
      </c>
      <c r="G15" s="1">
        <f t="shared" ref="G15:K15" si="7">G6/G8</f>
        <v>5.2023121387283239E-2</v>
      </c>
      <c r="H15" s="1">
        <f t="shared" si="7"/>
        <v>8.0357142857142849E-2</v>
      </c>
      <c r="I15" s="1">
        <f t="shared" si="7"/>
        <v>3.2142857142857147E-2</v>
      </c>
      <c r="J15" s="1">
        <f t="shared" si="7"/>
        <v>3.2142857142857147E-2</v>
      </c>
      <c r="K15" s="1">
        <f t="shared" si="7"/>
        <v>3.2142857142857147E-2</v>
      </c>
      <c r="L15" s="1"/>
    </row>
  </sheetData>
  <mergeCells count="8">
    <mergeCell ref="D12:D14"/>
    <mergeCell ref="L12:L14"/>
    <mergeCell ref="D6:E6"/>
    <mergeCell ref="D7:E7"/>
    <mergeCell ref="D8:E8"/>
    <mergeCell ref="D9:E9"/>
    <mergeCell ref="D10:E10"/>
    <mergeCell ref="D11:E11"/>
  </mergeCells>
  <hyperlinks>
    <hyperlink ref="A8" r:id="rId1" tooltip="Секунда (единица измерения времени)" display="https://ru.wikipedia.org/wiki/%D0%A1%D0%B5%D0%BA%D1%83%D0%BD%D0%B4%D0%B0_(%D0%B5%D0%B4%D0%B8%D0%BD%D0%B8%D1%86%D0%B0_%D0%B8%D0%B7%D0%BC%D0%B5%D1%80%D0%B5%D0%BD%D0%B8%D1%8F_%D0%B2%D1%80%D0%B5%D0%BC%D0%B5%D0%BD%D0%B8)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2</vt:i4>
      </vt:variant>
    </vt:vector>
  </HeadingPairs>
  <TitlesOfParts>
    <vt:vector size="5" baseType="lpstr">
      <vt:lpstr>6,5 см</vt:lpstr>
      <vt:lpstr>2,5 см</vt:lpstr>
      <vt:lpstr>расчет частоты</vt:lpstr>
      <vt:lpstr>Диаграмма-6,5СМ</vt:lpstr>
      <vt:lpstr>Диаграмма-2,5см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2019-10-29T11:15:45Z</cp:lastPrinted>
  <dcterms:created xsi:type="dcterms:W3CDTF">2019-10-02T04:42:40Z</dcterms:created>
  <dcterms:modified xsi:type="dcterms:W3CDTF">2020-05-14T08:57:30Z</dcterms:modified>
</cp:coreProperties>
</file>